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4.bin" ContentType="application/vnd.openxmlformats-officedocument.oleObject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embeddings/oleObject5.bin" ContentType="application/vnd.openxmlformats-officedocument.oleObject"/>
  <Override PartName="/xl/drawings/drawing9.xml" ContentType="application/vnd.openxmlformats-officedocument.drawing+xml"/>
  <Override PartName="/xl/embeddings/oleObject6.bin" ContentType="application/vnd.openxmlformats-officedocument.oleObject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embeddings/oleObject7.bin" ContentType="application/vnd.openxmlformats-officedocument.oleObject"/>
  <Override PartName="/xl/charts/chart7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hforce.sharepoint.com/sites/Marketing/Shared Documents/Training/Class Presentations/NCSLI and MSC 2023/Decision Rules/"/>
    </mc:Choice>
  </mc:AlternateContent>
  <xr:revisionPtr revIDLastSave="36" documentId="13_ncr:1_{21C3EA13-D0AF-43C5-9169-DC57AB539D4F}" xr6:coauthVersionLast="47" xr6:coauthVersionMax="47" xr10:uidLastSave="{2E39391B-D303-49A9-A02A-D82EF525A93E}"/>
  <bookViews>
    <workbookView xWindow="-120" yWindow="-120" windowWidth="29040" windowHeight="15720" tabRatio="871" activeTab="2" xr2:uid="{7E883C35-0D54-4745-8E40-288C9CA02E5A}"/>
  </bookViews>
  <sheets>
    <sheet name="Specific Vs Global" sheetId="8" r:id="rId1"/>
    <sheet name="GR Sample Size" sheetId="13" r:id="rId2"/>
    <sheet name="Specific RISK" sheetId="5" r:id="rId3"/>
    <sheet name="GB Multiplier" sheetId="6" r:id="rId4"/>
    <sheet name="Guarded Rejection" sheetId="3" r:id="rId5"/>
    <sheet name="Method 5 &amp; 6" sheetId="14" r:id="rId6"/>
    <sheet name="Z- Dist" sheetId="7" r:id="rId7"/>
    <sheet name="z-table" sheetId="10" r:id="rId8"/>
    <sheet name="Coverage Factor k" sheetId="12" r:id="rId9"/>
    <sheet name="G8 AL = TL ± w" sheetId="11" r:id="rId10"/>
    <sheet name="Guard Band Change MU" sheetId="9" r:id="rId11"/>
  </sheets>
  <externalReferences>
    <externalReference r:id="rId12"/>
    <externalReference r:id="rId13"/>
    <externalReference r:id="rId14"/>
  </externalReferences>
  <definedNames>
    <definedName name="_xlchart.v2.0" hidden="1">'Specific RISK'!$B$43:$B$50</definedName>
    <definedName name="_xlchart.v2.1" hidden="1">'Specific RISK'!$C$42</definedName>
    <definedName name="_xlchart.v2.2" hidden="1">'Specific RISK'!$C$43:$C$50</definedName>
    <definedName name="Distribution" localSheetId="7">'[1]Triple Point Example'!$K$1:$L$11</definedName>
    <definedName name="Distribution">'[1]Triple Point Example'!$K$1:$L$11</definedName>
    <definedName name="Divisor" localSheetId="5">#REF!</definedName>
    <definedName name="Divisor" localSheetId="7">#REF!</definedName>
    <definedName name="Divisor">#REF!</definedName>
    <definedName name="Divisor_ANOVA" localSheetId="5">[2]Uncertainty_ANOVA!$BA$1:$BB$12</definedName>
    <definedName name="Divisor_ANOVA" localSheetId="7">[3]Uncertainty_ANOVA!$BA$1:$BB$12</definedName>
    <definedName name="Divisor_ANOVA">[3]Uncertainty_ANOVA!$BA$1:$BB$12</definedName>
    <definedName name="_xlnm.Print_Area" localSheetId="9">'G8 AL = TL ± w'!$H$3:$T$28</definedName>
    <definedName name="_xlnm.Print_Area" localSheetId="3">'GB Multiplier'!$I$3:$U$28</definedName>
    <definedName name="_xlnm.Print_Area" localSheetId="10">'Guard Band Change MU'!$H$3:$T$28</definedName>
    <definedName name="_xlnm.Print_Area" localSheetId="5">'Method 5 &amp; 6'!#REF!</definedName>
    <definedName name="_xlnm.Print_Area" localSheetId="2">'Specific RISK'!$A$1:$N$28</definedName>
    <definedName name="_xlnm.Print_Area" localSheetId="0">'Specific Vs Global'!$AE$3:$AQ$28</definedName>
    <definedName name="_xlnm.Print_Area" localSheetId="6">'Z- Dist'!$I$3:$U$28</definedName>
    <definedName name="_xlnm.Print_Area" localSheetId="7">'z-table'!$A$2:$K$41</definedName>
    <definedName name="Yes_N0" localSheetId="5">[2]Uncertainty_ANOVA!$BC$1:$BC$2</definedName>
    <definedName name="Yes_N0" localSheetId="7">[3]Uncertainty_ANOVA!$BC$1:$BC$2</definedName>
    <definedName name="Yes_N0">[3]Uncertainty_ANOVA!$BC$1:$BC$2</definedName>
    <definedName name="YN" localSheetId="9">#REF!</definedName>
    <definedName name="YN" localSheetId="3">#REF!</definedName>
    <definedName name="YN" localSheetId="10">#REF!</definedName>
    <definedName name="YN" localSheetId="5">#REF!</definedName>
    <definedName name="YN" localSheetId="2">#REF!</definedName>
    <definedName name="YN" localSheetId="0">#REF!</definedName>
    <definedName name="YN" localSheetId="6">#REF!</definedName>
    <definedName name="YN" localSheetId="7">#REF!</definedName>
    <definedName name="Y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11" l="1"/>
  <c r="C28" i="11" s="1"/>
  <c r="C20" i="11"/>
  <c r="C21" i="11" s="1"/>
  <c r="G20" i="9"/>
  <c r="G19" i="9"/>
  <c r="C9" i="7"/>
  <c r="G19" i="6"/>
  <c r="F27" i="12"/>
  <c r="G16" i="6"/>
  <c r="G18" i="6"/>
  <c r="F24" i="12"/>
  <c r="F25" i="12"/>
  <c r="J87" i="14" l="1"/>
  <c r="G87" i="14"/>
  <c r="D87" i="14"/>
  <c r="C87" i="14"/>
  <c r="K87" i="14" s="1"/>
  <c r="B87" i="14"/>
  <c r="K86" i="14"/>
  <c r="J86" i="14"/>
  <c r="G86" i="14"/>
  <c r="E86" i="14"/>
  <c r="D86" i="14"/>
  <c r="C86" i="14"/>
  <c r="B86" i="14"/>
  <c r="K85" i="14"/>
  <c r="J85" i="14"/>
  <c r="G85" i="14"/>
  <c r="E85" i="14"/>
  <c r="D85" i="14"/>
  <c r="C85" i="14"/>
  <c r="B85" i="14"/>
  <c r="K84" i="14"/>
  <c r="J84" i="14"/>
  <c r="G84" i="14"/>
  <c r="E84" i="14"/>
  <c r="D84" i="14"/>
  <c r="C84" i="14"/>
  <c r="B84" i="14"/>
  <c r="K83" i="14"/>
  <c r="J83" i="14"/>
  <c r="G83" i="14"/>
  <c r="D83" i="14"/>
  <c r="C83" i="14"/>
  <c r="B83" i="14"/>
  <c r="E83" i="14" s="1"/>
  <c r="J82" i="14"/>
  <c r="G82" i="14"/>
  <c r="D82" i="14"/>
  <c r="C82" i="14"/>
  <c r="B82" i="14"/>
  <c r="K82" i="14" s="1"/>
  <c r="J81" i="14"/>
  <c r="G81" i="14"/>
  <c r="D81" i="14"/>
  <c r="C81" i="14"/>
  <c r="K81" i="14" s="1"/>
  <c r="B81" i="14"/>
  <c r="E81" i="14" s="1"/>
  <c r="J80" i="14"/>
  <c r="G80" i="14"/>
  <c r="D80" i="14"/>
  <c r="C80" i="14"/>
  <c r="K80" i="14" s="1"/>
  <c r="B80" i="14"/>
  <c r="E80" i="14" s="1"/>
  <c r="A80" i="14"/>
  <c r="J79" i="14"/>
  <c r="G79" i="14"/>
  <c r="D79" i="14"/>
  <c r="C79" i="14"/>
  <c r="K79" i="14" s="1"/>
  <c r="B79" i="14"/>
  <c r="J78" i="14"/>
  <c r="G78" i="14"/>
  <c r="E78" i="14"/>
  <c r="D78" i="14"/>
  <c r="C78" i="14"/>
  <c r="K78" i="14" s="1"/>
  <c r="B78" i="14"/>
  <c r="B75" i="14"/>
  <c r="B74" i="14"/>
  <c r="B73" i="14"/>
  <c r="C72" i="14"/>
  <c r="B72" i="14"/>
  <c r="B71" i="14"/>
  <c r="B70" i="14"/>
  <c r="K45" i="14"/>
  <c r="J45" i="14"/>
  <c r="G45" i="14"/>
  <c r="E45" i="14"/>
  <c r="B62" i="14" s="1"/>
  <c r="D45" i="14"/>
  <c r="C45" i="14"/>
  <c r="B45" i="14"/>
  <c r="J44" i="14"/>
  <c r="G44" i="14"/>
  <c r="D44" i="14"/>
  <c r="C44" i="14"/>
  <c r="K44" i="14" s="1"/>
  <c r="B44" i="14"/>
  <c r="E44" i="14" s="1"/>
  <c r="J43" i="14"/>
  <c r="G43" i="14"/>
  <c r="D43" i="14"/>
  <c r="C43" i="14"/>
  <c r="K43" i="14" s="1"/>
  <c r="B43" i="14"/>
  <c r="E43" i="14" s="1"/>
  <c r="A43" i="14"/>
  <c r="A60" i="14" s="1"/>
  <c r="K42" i="14"/>
  <c r="J42" i="14"/>
  <c r="G42" i="14"/>
  <c r="D42" i="14"/>
  <c r="C42" i="14"/>
  <c r="B42" i="14"/>
  <c r="E42" i="14" s="1"/>
  <c r="K41" i="14"/>
  <c r="J41" i="14"/>
  <c r="G41" i="14"/>
  <c r="D41" i="14"/>
  <c r="C41" i="14"/>
  <c r="B41" i="14"/>
  <c r="E41" i="14" s="1"/>
  <c r="J40" i="14"/>
  <c r="G40" i="14"/>
  <c r="D40" i="14"/>
  <c r="C40" i="14"/>
  <c r="K40" i="14" s="1"/>
  <c r="B40" i="14"/>
  <c r="E40" i="14" s="1"/>
  <c r="K39" i="14"/>
  <c r="J39" i="14"/>
  <c r="G39" i="14"/>
  <c r="E39" i="14"/>
  <c r="D39" i="14"/>
  <c r="C39" i="14"/>
  <c r="B39" i="14"/>
  <c r="K38" i="14"/>
  <c r="J38" i="14"/>
  <c r="G38" i="14"/>
  <c r="D38" i="14"/>
  <c r="C38" i="14"/>
  <c r="B38" i="14"/>
  <c r="E38" i="14" s="1"/>
  <c r="J37" i="14"/>
  <c r="G37" i="14"/>
  <c r="D37" i="14"/>
  <c r="C37" i="14"/>
  <c r="K37" i="14" s="1"/>
  <c r="B37" i="14"/>
  <c r="J36" i="14"/>
  <c r="G36" i="14"/>
  <c r="D36" i="14"/>
  <c r="E36" i="14" s="1"/>
  <c r="C36" i="14"/>
  <c r="B36" i="14"/>
  <c r="B33" i="14"/>
  <c r="B32" i="14"/>
  <c r="B31" i="14"/>
  <c r="C30" i="14"/>
  <c r="B30" i="14"/>
  <c r="B29" i="14"/>
  <c r="B28" i="14"/>
  <c r="K21" i="14"/>
  <c r="J21" i="14"/>
  <c r="G21" i="14"/>
  <c r="E21" i="14"/>
  <c r="A21" i="14"/>
  <c r="A87" i="14" s="1"/>
  <c r="K20" i="14"/>
  <c r="J20" i="14"/>
  <c r="G20" i="14"/>
  <c r="E20" i="14"/>
  <c r="A20" i="14"/>
  <c r="L20" i="14" s="1"/>
  <c r="K19" i="14"/>
  <c r="J19" i="14"/>
  <c r="G19" i="14"/>
  <c r="E19" i="14"/>
  <c r="A19" i="14"/>
  <c r="L19" i="14" s="1"/>
  <c r="K18" i="14"/>
  <c r="J18" i="14"/>
  <c r="G18" i="14"/>
  <c r="E18" i="14"/>
  <c r="A18" i="14"/>
  <c r="L18" i="14" s="1"/>
  <c r="K17" i="14"/>
  <c r="J17" i="14"/>
  <c r="G17" i="14"/>
  <c r="E17" i="14"/>
  <c r="A17" i="14"/>
  <c r="L17" i="14" s="1"/>
  <c r="K16" i="14"/>
  <c r="J16" i="14"/>
  <c r="G16" i="14"/>
  <c r="E16" i="14"/>
  <c r="A16" i="14"/>
  <c r="L16" i="14" s="1"/>
  <c r="K15" i="14"/>
  <c r="J15" i="14"/>
  <c r="G15" i="14"/>
  <c r="E15" i="14"/>
  <c r="A15" i="14"/>
  <c r="L15" i="14" s="1"/>
  <c r="K14" i="14"/>
  <c r="J14" i="14"/>
  <c r="G14" i="14"/>
  <c r="E14" i="14"/>
  <c r="A14" i="14"/>
  <c r="L14" i="14" s="1"/>
  <c r="K13" i="14"/>
  <c r="J13" i="14"/>
  <c r="G13" i="14"/>
  <c r="E13" i="14"/>
  <c r="A13" i="14"/>
  <c r="A79" i="14" s="1"/>
  <c r="K12" i="14"/>
  <c r="J12" i="14"/>
  <c r="G12" i="14"/>
  <c r="F12" i="14"/>
  <c r="E12" i="14"/>
  <c r="A12" i="14"/>
  <c r="L12" i="14" s="1"/>
  <c r="B58" i="14" l="1"/>
  <c r="L79" i="14"/>
  <c r="F79" i="14"/>
  <c r="I79" i="14" s="1"/>
  <c r="L87" i="14"/>
  <c r="F87" i="14"/>
  <c r="I87" i="14" s="1"/>
  <c r="B57" i="14"/>
  <c r="B53" i="14"/>
  <c r="B60" i="14"/>
  <c r="B55" i="14"/>
  <c r="N79" i="14"/>
  <c r="N87" i="14"/>
  <c r="B61" i="14"/>
  <c r="B59" i="14"/>
  <c r="A40" i="14"/>
  <c r="A37" i="14"/>
  <c r="E79" i="14"/>
  <c r="A81" i="14"/>
  <c r="E87" i="14"/>
  <c r="A82" i="14"/>
  <c r="AV12" i="14"/>
  <c r="F43" i="14"/>
  <c r="I43" i="14" s="1"/>
  <c r="A44" i="14"/>
  <c r="B56" i="14"/>
  <c r="F80" i="14"/>
  <c r="N80" i="14" s="1"/>
  <c r="E37" i="14"/>
  <c r="A41" i="14"/>
  <c r="A83" i="14"/>
  <c r="K36" i="14"/>
  <c r="A38" i="14"/>
  <c r="F13" i="14"/>
  <c r="I13" i="14" s="1"/>
  <c r="F14" i="14"/>
  <c r="I14" i="14" s="1"/>
  <c r="F15" i="14"/>
  <c r="I15" i="14" s="1"/>
  <c r="F16" i="14"/>
  <c r="I16" i="14" s="1"/>
  <c r="F17" i="14"/>
  <c r="I17" i="14" s="1"/>
  <c r="F18" i="14"/>
  <c r="I18" i="14" s="1"/>
  <c r="F19" i="14"/>
  <c r="I19" i="14" s="1"/>
  <c r="F20" i="14"/>
  <c r="H20" i="14" s="1"/>
  <c r="F21" i="14"/>
  <c r="I21" i="14" s="1"/>
  <c r="E82" i="14"/>
  <c r="A84" i="14"/>
  <c r="I12" i="14"/>
  <c r="A45" i="14"/>
  <c r="A85" i="14"/>
  <c r="A42" i="14"/>
  <c r="L43" i="14"/>
  <c r="L80" i="14"/>
  <c r="H12" i="14"/>
  <c r="S12" i="14" s="1"/>
  <c r="A39" i="14"/>
  <c r="A78" i="14"/>
  <c r="A86" i="14"/>
  <c r="A36" i="14"/>
  <c r="L13" i="14"/>
  <c r="L21" i="14"/>
  <c r="H13" i="14" l="1"/>
  <c r="H15" i="14"/>
  <c r="P43" i="14"/>
  <c r="W43" i="14" s="1"/>
  <c r="H87" i="14"/>
  <c r="H21" i="14"/>
  <c r="N21" i="14" s="1"/>
  <c r="H19" i="14"/>
  <c r="N19" i="14" s="1"/>
  <c r="H17" i="14"/>
  <c r="M17" i="14" s="1"/>
  <c r="O80" i="14"/>
  <c r="M80" i="14"/>
  <c r="O21" i="14"/>
  <c r="T21" i="14"/>
  <c r="M13" i="14"/>
  <c r="T13" i="14"/>
  <c r="O13" i="14"/>
  <c r="T19" i="14"/>
  <c r="O19" i="14"/>
  <c r="O18" i="14"/>
  <c r="T18" i="14"/>
  <c r="O17" i="14"/>
  <c r="T17" i="14"/>
  <c r="T16" i="14"/>
  <c r="O16" i="14"/>
  <c r="M15" i="14"/>
  <c r="O15" i="14"/>
  <c r="T15" i="14"/>
  <c r="N20" i="14"/>
  <c r="S20" i="14"/>
  <c r="O14" i="14"/>
  <c r="T14" i="14"/>
  <c r="O87" i="14"/>
  <c r="M87" i="14"/>
  <c r="O79" i="14"/>
  <c r="M79" i="14"/>
  <c r="L39" i="14"/>
  <c r="A56" i="14"/>
  <c r="F39" i="14"/>
  <c r="P39" i="14" s="1"/>
  <c r="L82" i="14"/>
  <c r="F82" i="14"/>
  <c r="N82" i="14" s="1"/>
  <c r="L86" i="14"/>
  <c r="F86" i="14"/>
  <c r="N86" i="14" s="1"/>
  <c r="N15" i="14"/>
  <c r="S15" i="14"/>
  <c r="H79" i="14"/>
  <c r="F44" i="14"/>
  <c r="P44" i="14" s="1"/>
  <c r="A61" i="14"/>
  <c r="L44" i="14"/>
  <c r="I20" i="14"/>
  <c r="H18" i="14"/>
  <c r="M18" i="14" s="1"/>
  <c r="L81" i="14"/>
  <c r="F81" i="14"/>
  <c r="N81" i="14" s="1"/>
  <c r="N12" i="14"/>
  <c r="L78" i="14"/>
  <c r="F78" i="14"/>
  <c r="N78" i="14" s="1"/>
  <c r="F45" i="14"/>
  <c r="P45" i="14" s="1"/>
  <c r="A62" i="14"/>
  <c r="L45" i="14"/>
  <c r="H16" i="14"/>
  <c r="H80" i="14"/>
  <c r="H14" i="14"/>
  <c r="M14" i="14" s="1"/>
  <c r="H43" i="14"/>
  <c r="M12" i="14"/>
  <c r="T12" i="14"/>
  <c r="Q12" i="14" s="1"/>
  <c r="E53" i="14" s="1"/>
  <c r="O12" i="14"/>
  <c r="A55" i="14"/>
  <c r="F38" i="14"/>
  <c r="P38" i="14" s="1"/>
  <c r="L38" i="14"/>
  <c r="L37" i="14"/>
  <c r="F37" i="14"/>
  <c r="P37" i="14" s="1"/>
  <c r="A54" i="14"/>
  <c r="A59" i="14"/>
  <c r="L42" i="14"/>
  <c r="F42" i="14"/>
  <c r="P42" i="14" s="1"/>
  <c r="I42" i="14"/>
  <c r="F84" i="14"/>
  <c r="N84" i="14" s="1"/>
  <c r="L84" i="14"/>
  <c r="N17" i="14"/>
  <c r="S17" i="14"/>
  <c r="F83" i="14"/>
  <c r="N83" i="14" s="1"/>
  <c r="L83" i="14"/>
  <c r="L40" i="14"/>
  <c r="A57" i="14"/>
  <c r="F40" i="14"/>
  <c r="P40" i="14" s="1"/>
  <c r="F85" i="14"/>
  <c r="N85" i="14" s="1"/>
  <c r="L85" i="14"/>
  <c r="I85" i="14"/>
  <c r="H85" i="14"/>
  <c r="I80" i="14"/>
  <c r="F41" i="14"/>
  <c r="P41" i="14" s="1"/>
  <c r="A58" i="14"/>
  <c r="L41" i="14"/>
  <c r="N13" i="14"/>
  <c r="S13" i="14"/>
  <c r="A53" i="14"/>
  <c r="L36" i="14"/>
  <c r="F36" i="14"/>
  <c r="P36" i="14" s="1"/>
  <c r="B54" i="14"/>
  <c r="F53" i="14" l="1"/>
  <c r="P21" i="14"/>
  <c r="S19" i="14"/>
  <c r="Q19" i="14" s="1"/>
  <c r="E60" i="14" s="1"/>
  <c r="F60" i="14" s="1"/>
  <c r="M19" i="14"/>
  <c r="I37" i="14"/>
  <c r="M21" i="14"/>
  <c r="S21" i="14"/>
  <c r="Q21" i="14" s="1"/>
  <c r="E62" i="14" s="1"/>
  <c r="F62" i="14" s="1"/>
  <c r="H42" i="14"/>
  <c r="I82" i="14"/>
  <c r="P13" i="14"/>
  <c r="H45" i="14"/>
  <c r="I45" i="14"/>
  <c r="M43" i="14"/>
  <c r="N43" i="14" s="1"/>
  <c r="O43" i="14" s="1"/>
  <c r="Q43" i="14" s="1"/>
  <c r="H40" i="14"/>
  <c r="P15" i="14"/>
  <c r="I40" i="14"/>
  <c r="H37" i="14"/>
  <c r="N16" i="14"/>
  <c r="P16" i="14" s="1"/>
  <c r="S16" i="14"/>
  <c r="Q16" i="14" s="1"/>
  <c r="E57" i="14" s="1"/>
  <c r="F57" i="14" s="1"/>
  <c r="W39" i="14"/>
  <c r="R87" i="14"/>
  <c r="Q87" i="14"/>
  <c r="S87" i="14" s="1"/>
  <c r="W41" i="14"/>
  <c r="H84" i="14"/>
  <c r="H81" i="14"/>
  <c r="H39" i="14"/>
  <c r="I81" i="14"/>
  <c r="I39" i="14"/>
  <c r="O86" i="14"/>
  <c r="M86" i="14"/>
  <c r="M81" i="14"/>
  <c r="O81" i="14"/>
  <c r="W42" i="14"/>
  <c r="W38" i="14"/>
  <c r="N18" i="14"/>
  <c r="P18" i="14" s="1"/>
  <c r="S18" i="14"/>
  <c r="Q18" i="14" s="1"/>
  <c r="E59" i="14" s="1"/>
  <c r="F59" i="14" s="1"/>
  <c r="H86" i="14"/>
  <c r="M20" i="14"/>
  <c r="T20" i="14"/>
  <c r="Q20" i="14" s="1"/>
  <c r="E61" i="14" s="1"/>
  <c r="F61" i="14" s="1"/>
  <c r="O20" i="14"/>
  <c r="P20" i="14" s="1"/>
  <c r="I86" i="14"/>
  <c r="O84" i="14"/>
  <c r="M84" i="14"/>
  <c r="H36" i="14"/>
  <c r="I36" i="14"/>
  <c r="H83" i="14"/>
  <c r="H38" i="14"/>
  <c r="W45" i="14"/>
  <c r="I83" i="14"/>
  <c r="I38" i="14"/>
  <c r="O78" i="14"/>
  <c r="M78" i="14"/>
  <c r="P19" i="14"/>
  <c r="Q15" i="14"/>
  <c r="E56" i="14" s="1"/>
  <c r="F56" i="14" s="1"/>
  <c r="Q13" i="14"/>
  <c r="E54" i="14" s="1"/>
  <c r="F54" i="14" s="1"/>
  <c r="H78" i="14"/>
  <c r="O83" i="14"/>
  <c r="M83" i="14"/>
  <c r="I78" i="14"/>
  <c r="I41" i="14"/>
  <c r="P17" i="14"/>
  <c r="W44" i="14"/>
  <c r="R79" i="14"/>
  <c r="Q79" i="14"/>
  <c r="H41" i="14"/>
  <c r="O85" i="14"/>
  <c r="M85" i="14"/>
  <c r="H44" i="14"/>
  <c r="I84" i="14"/>
  <c r="I44" i="14"/>
  <c r="M82" i="14"/>
  <c r="O82" i="14"/>
  <c r="M16" i="14"/>
  <c r="W36" i="14"/>
  <c r="W40" i="14"/>
  <c r="W37" i="14"/>
  <c r="S14" i="14"/>
  <c r="Q14" i="14" s="1"/>
  <c r="E55" i="14" s="1"/>
  <c r="F55" i="14" s="1"/>
  <c r="N14" i="14"/>
  <c r="P14" i="14" s="1"/>
  <c r="P12" i="14"/>
  <c r="H82" i="14"/>
  <c r="Q17" i="14"/>
  <c r="E58" i="14" s="1"/>
  <c r="F58" i="14" s="1"/>
  <c r="R80" i="14"/>
  <c r="Q80" i="14"/>
  <c r="S80" i="14" s="1"/>
  <c r="S79" i="14" l="1"/>
  <c r="C60" i="14"/>
  <c r="G60" i="14" s="1"/>
  <c r="S43" i="14"/>
  <c r="T43" i="14"/>
  <c r="M44" i="14"/>
  <c r="N44" i="14" s="1"/>
  <c r="O44" i="14" s="1"/>
  <c r="Q44" i="14" s="1"/>
  <c r="M42" i="14"/>
  <c r="N42" i="14" s="1"/>
  <c r="O42" i="14" s="1"/>
  <c r="Q42" i="14" s="1"/>
  <c r="M39" i="14"/>
  <c r="N39" i="14" s="1"/>
  <c r="O39" i="14" s="1"/>
  <c r="Q39" i="14" s="1"/>
  <c r="M37" i="14"/>
  <c r="N37" i="14" s="1"/>
  <c r="O37" i="14" s="1"/>
  <c r="Q37" i="14" s="1"/>
  <c r="M45" i="14"/>
  <c r="N45" i="14" s="1"/>
  <c r="O45" i="14" s="1"/>
  <c r="Q45" i="14" s="1"/>
  <c r="M40" i="14"/>
  <c r="N40" i="14" s="1"/>
  <c r="O40" i="14" s="1"/>
  <c r="Q40" i="14" s="1"/>
  <c r="C57" i="14" s="1"/>
  <c r="G57" i="14" s="1"/>
  <c r="M36" i="14"/>
  <c r="N36" i="14" s="1"/>
  <c r="O36" i="14" s="1"/>
  <c r="Q36" i="14" s="1"/>
  <c r="M41" i="14"/>
  <c r="N41" i="14" s="1"/>
  <c r="O41" i="14" s="1"/>
  <c r="Q41" i="14" s="1"/>
  <c r="M38" i="14"/>
  <c r="N38" i="14" s="1"/>
  <c r="O38" i="14" s="1"/>
  <c r="Q38" i="14" s="1"/>
  <c r="R83" i="14"/>
  <c r="Q83" i="14"/>
  <c r="Q84" i="14"/>
  <c r="R84" i="14"/>
  <c r="R86" i="14"/>
  <c r="Q86" i="14"/>
  <c r="S86" i="14" s="1"/>
  <c r="Q81" i="14"/>
  <c r="R81" i="14"/>
  <c r="R82" i="14"/>
  <c r="Q82" i="14"/>
  <c r="R78" i="14"/>
  <c r="Q78" i="14"/>
  <c r="S78" i="14" s="1"/>
  <c r="R85" i="14"/>
  <c r="Q85" i="14"/>
  <c r="S85" i="14" s="1"/>
  <c r="C55" i="14" l="1"/>
  <c r="G55" i="14" s="1"/>
  <c r="T38" i="14"/>
  <c r="S38" i="14"/>
  <c r="U38" i="14" s="1"/>
  <c r="D55" i="14" s="1"/>
  <c r="C58" i="14"/>
  <c r="G58" i="14" s="1"/>
  <c r="T41" i="14"/>
  <c r="S41" i="14"/>
  <c r="U41" i="14" s="1"/>
  <c r="D58" i="14" s="1"/>
  <c r="C53" i="14"/>
  <c r="G53" i="14" s="1"/>
  <c r="T36" i="14"/>
  <c r="S36" i="14"/>
  <c r="C62" i="14"/>
  <c r="G62" i="14" s="1"/>
  <c r="T45" i="14"/>
  <c r="S45" i="14"/>
  <c r="U45" i="14" s="1"/>
  <c r="D62" i="14" s="1"/>
  <c r="C54" i="14"/>
  <c r="G54" i="14" s="1"/>
  <c r="T37" i="14"/>
  <c r="S37" i="14"/>
  <c r="C56" i="14"/>
  <c r="G56" i="14" s="1"/>
  <c r="T39" i="14"/>
  <c r="S39" i="14"/>
  <c r="U39" i="14" s="1"/>
  <c r="D56" i="14" s="1"/>
  <c r="C59" i="14"/>
  <c r="G59" i="14" s="1"/>
  <c r="T42" i="14"/>
  <c r="S42" i="14"/>
  <c r="U42" i="14" s="1"/>
  <c r="D59" i="14" s="1"/>
  <c r="C61" i="14"/>
  <c r="G61" i="14" s="1"/>
  <c r="T44" i="14"/>
  <c r="S44" i="14"/>
  <c r="U44" i="14" s="1"/>
  <c r="D61" i="14" s="1"/>
  <c r="S40" i="14"/>
  <c r="T40" i="14"/>
  <c r="U43" i="14"/>
  <c r="D60" i="14" s="1"/>
  <c r="S84" i="14"/>
  <c r="S83" i="14"/>
  <c r="U36" i="14"/>
  <c r="D53" i="14" s="1"/>
  <c r="S81" i="14"/>
  <c r="S82" i="14"/>
  <c r="U40" i="14" l="1"/>
  <c r="D57" i="14" s="1"/>
  <c r="U37" i="14"/>
  <c r="D54" i="14" s="1"/>
  <c r="C5" i="13"/>
  <c r="L34" i="10" l="1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6" i="12"/>
  <c r="F28" i="12"/>
  <c r="F29" i="12"/>
  <c r="F30" i="12"/>
  <c r="F6" i="12"/>
  <c r="C13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2" i="12"/>
  <c r="C11" i="12"/>
  <c r="C10" i="12"/>
  <c r="C9" i="12"/>
  <c r="C8" i="12"/>
  <c r="C7" i="12"/>
  <c r="C6" i="12"/>
  <c r="C11" i="11"/>
  <c r="C15" i="11"/>
  <c r="G14" i="6"/>
  <c r="I65" i="11"/>
  <c r="H69" i="11"/>
  <c r="I69" i="11" s="1"/>
  <c r="N62" i="11"/>
  <c r="M62" i="11"/>
  <c r="L62" i="11"/>
  <c r="K62" i="11"/>
  <c r="N61" i="11"/>
  <c r="M61" i="11"/>
  <c r="L61" i="11"/>
  <c r="K61" i="11"/>
  <c r="C8" i="11"/>
  <c r="C22" i="11" s="1"/>
  <c r="B4" i="10"/>
  <c r="K116" i="10"/>
  <c r="J116" i="10"/>
  <c r="I116" i="10"/>
  <c r="H116" i="10"/>
  <c r="G116" i="10"/>
  <c r="F116" i="10"/>
  <c r="E116" i="10"/>
  <c r="D116" i="10"/>
  <c r="C116" i="10"/>
  <c r="B116" i="10"/>
  <c r="K115" i="10"/>
  <c r="J115" i="10"/>
  <c r="I115" i="10"/>
  <c r="H115" i="10"/>
  <c r="G115" i="10"/>
  <c r="F115" i="10"/>
  <c r="E115" i="10"/>
  <c r="D115" i="10"/>
  <c r="C115" i="10"/>
  <c r="B115" i="10"/>
  <c r="K114" i="10"/>
  <c r="J114" i="10"/>
  <c r="I114" i="10"/>
  <c r="H114" i="10"/>
  <c r="G114" i="10"/>
  <c r="F114" i="10"/>
  <c r="E114" i="10"/>
  <c r="D114" i="10"/>
  <c r="C114" i="10"/>
  <c r="B114" i="10"/>
  <c r="K113" i="10"/>
  <c r="J113" i="10"/>
  <c r="I113" i="10"/>
  <c r="H113" i="10"/>
  <c r="G113" i="10"/>
  <c r="F113" i="10"/>
  <c r="E113" i="10"/>
  <c r="D113" i="10"/>
  <c r="C113" i="10"/>
  <c r="B113" i="10"/>
  <c r="K112" i="10"/>
  <c r="J112" i="10"/>
  <c r="I112" i="10"/>
  <c r="H112" i="10"/>
  <c r="G112" i="10"/>
  <c r="F112" i="10"/>
  <c r="E112" i="10"/>
  <c r="D112" i="10"/>
  <c r="C112" i="10"/>
  <c r="B112" i="10"/>
  <c r="K111" i="10"/>
  <c r="J111" i="10"/>
  <c r="I111" i="10"/>
  <c r="H111" i="10"/>
  <c r="G111" i="10"/>
  <c r="F111" i="10"/>
  <c r="E111" i="10"/>
  <c r="D111" i="10"/>
  <c r="C111" i="10"/>
  <c r="B111" i="10"/>
  <c r="K110" i="10"/>
  <c r="J110" i="10"/>
  <c r="I110" i="10"/>
  <c r="H110" i="10"/>
  <c r="G110" i="10"/>
  <c r="F110" i="10"/>
  <c r="E110" i="10"/>
  <c r="D110" i="10"/>
  <c r="C110" i="10"/>
  <c r="B110" i="10"/>
  <c r="K109" i="10"/>
  <c r="J109" i="10"/>
  <c r="I109" i="10"/>
  <c r="H109" i="10"/>
  <c r="G109" i="10"/>
  <c r="F109" i="10"/>
  <c r="E109" i="10"/>
  <c r="D109" i="10"/>
  <c r="C109" i="10"/>
  <c r="B109" i="10"/>
  <c r="K108" i="10"/>
  <c r="J108" i="10"/>
  <c r="I108" i="10"/>
  <c r="H108" i="10"/>
  <c r="G108" i="10"/>
  <c r="F108" i="10"/>
  <c r="E108" i="10"/>
  <c r="D108" i="10"/>
  <c r="C108" i="10"/>
  <c r="B108" i="10"/>
  <c r="K107" i="10"/>
  <c r="J107" i="10"/>
  <c r="I107" i="10"/>
  <c r="H107" i="10"/>
  <c r="G107" i="10"/>
  <c r="F107" i="10"/>
  <c r="E107" i="10"/>
  <c r="D107" i="10"/>
  <c r="C107" i="10"/>
  <c r="B107" i="10"/>
  <c r="K106" i="10"/>
  <c r="J106" i="10"/>
  <c r="I106" i="10"/>
  <c r="H106" i="10"/>
  <c r="G106" i="10"/>
  <c r="F106" i="10"/>
  <c r="E106" i="10"/>
  <c r="D106" i="10"/>
  <c r="C106" i="10"/>
  <c r="B106" i="10"/>
  <c r="K105" i="10"/>
  <c r="J105" i="10"/>
  <c r="I105" i="10"/>
  <c r="H105" i="10"/>
  <c r="G105" i="10"/>
  <c r="F105" i="10"/>
  <c r="E105" i="10"/>
  <c r="D105" i="10"/>
  <c r="C105" i="10"/>
  <c r="B105" i="10"/>
  <c r="K104" i="10"/>
  <c r="J104" i="10"/>
  <c r="I104" i="10"/>
  <c r="H104" i="10"/>
  <c r="G104" i="10"/>
  <c r="F104" i="10"/>
  <c r="E104" i="10"/>
  <c r="D104" i="10"/>
  <c r="C104" i="10"/>
  <c r="B104" i="10"/>
  <c r="K103" i="10"/>
  <c r="J103" i="10"/>
  <c r="I103" i="10"/>
  <c r="H103" i="10"/>
  <c r="G103" i="10"/>
  <c r="F103" i="10"/>
  <c r="E103" i="10"/>
  <c r="D103" i="10"/>
  <c r="C103" i="10"/>
  <c r="B103" i="10"/>
  <c r="K102" i="10"/>
  <c r="J102" i="10"/>
  <c r="I102" i="10"/>
  <c r="H102" i="10"/>
  <c r="G102" i="10"/>
  <c r="F102" i="10"/>
  <c r="E102" i="10"/>
  <c r="D102" i="10"/>
  <c r="C102" i="10"/>
  <c r="B102" i="10"/>
  <c r="K101" i="10"/>
  <c r="J101" i="10"/>
  <c r="I101" i="10"/>
  <c r="H101" i="10"/>
  <c r="G101" i="10"/>
  <c r="F101" i="10"/>
  <c r="E101" i="10"/>
  <c r="D101" i="10"/>
  <c r="C101" i="10"/>
  <c r="B101" i="10"/>
  <c r="K100" i="10"/>
  <c r="J100" i="10"/>
  <c r="I100" i="10"/>
  <c r="H100" i="10"/>
  <c r="G100" i="10"/>
  <c r="F100" i="10"/>
  <c r="E100" i="10"/>
  <c r="D100" i="10"/>
  <c r="C100" i="10"/>
  <c r="B100" i="10"/>
  <c r="K99" i="10"/>
  <c r="J99" i="10"/>
  <c r="I99" i="10"/>
  <c r="H99" i="10"/>
  <c r="G99" i="10"/>
  <c r="F99" i="10"/>
  <c r="E99" i="10"/>
  <c r="D99" i="10"/>
  <c r="C99" i="10"/>
  <c r="B99" i="10"/>
  <c r="K98" i="10"/>
  <c r="J98" i="10"/>
  <c r="I98" i="10"/>
  <c r="H98" i="10"/>
  <c r="G98" i="10"/>
  <c r="F98" i="10"/>
  <c r="E98" i="10"/>
  <c r="D98" i="10"/>
  <c r="C98" i="10"/>
  <c r="B98" i="10"/>
  <c r="K97" i="10"/>
  <c r="J97" i="10"/>
  <c r="I97" i="10"/>
  <c r="H97" i="10"/>
  <c r="G97" i="10"/>
  <c r="F97" i="10"/>
  <c r="E97" i="10"/>
  <c r="D97" i="10"/>
  <c r="C97" i="10"/>
  <c r="B97" i="10"/>
  <c r="K96" i="10"/>
  <c r="J96" i="10"/>
  <c r="I96" i="10"/>
  <c r="H96" i="10"/>
  <c r="G96" i="10"/>
  <c r="F96" i="10"/>
  <c r="E96" i="10"/>
  <c r="D96" i="10"/>
  <c r="C96" i="10"/>
  <c r="B96" i="10"/>
  <c r="K95" i="10"/>
  <c r="J95" i="10"/>
  <c r="I95" i="10"/>
  <c r="H95" i="10"/>
  <c r="G95" i="10"/>
  <c r="F95" i="10"/>
  <c r="E95" i="10"/>
  <c r="D95" i="10"/>
  <c r="C95" i="10"/>
  <c r="B95" i="10"/>
  <c r="K94" i="10"/>
  <c r="J94" i="10"/>
  <c r="I94" i="10"/>
  <c r="H94" i="10"/>
  <c r="G94" i="10"/>
  <c r="F94" i="10"/>
  <c r="E94" i="10"/>
  <c r="D94" i="10"/>
  <c r="C94" i="10"/>
  <c r="B94" i="10"/>
  <c r="K93" i="10"/>
  <c r="J93" i="10"/>
  <c r="I93" i="10"/>
  <c r="H93" i="10"/>
  <c r="G93" i="10"/>
  <c r="F93" i="10"/>
  <c r="E93" i="10"/>
  <c r="D93" i="10"/>
  <c r="C93" i="10"/>
  <c r="B93" i="10"/>
  <c r="K92" i="10"/>
  <c r="J92" i="10"/>
  <c r="I92" i="10"/>
  <c r="H92" i="10"/>
  <c r="G92" i="10"/>
  <c r="F92" i="10"/>
  <c r="E92" i="10"/>
  <c r="D92" i="10"/>
  <c r="C92" i="10"/>
  <c r="B92" i="10"/>
  <c r="K91" i="10"/>
  <c r="J91" i="10"/>
  <c r="I91" i="10"/>
  <c r="H91" i="10"/>
  <c r="G91" i="10"/>
  <c r="F91" i="10"/>
  <c r="E91" i="10"/>
  <c r="D91" i="10"/>
  <c r="C91" i="10"/>
  <c r="B91" i="10"/>
  <c r="K90" i="10"/>
  <c r="J90" i="10"/>
  <c r="I90" i="10"/>
  <c r="H90" i="10"/>
  <c r="G90" i="10"/>
  <c r="F90" i="10"/>
  <c r="E90" i="10"/>
  <c r="D90" i="10"/>
  <c r="C90" i="10"/>
  <c r="B90" i="10"/>
  <c r="K89" i="10"/>
  <c r="J89" i="10"/>
  <c r="I89" i="10"/>
  <c r="H89" i="10"/>
  <c r="G89" i="10"/>
  <c r="F89" i="10"/>
  <c r="E89" i="10"/>
  <c r="D89" i="10"/>
  <c r="C89" i="10"/>
  <c r="B89" i="10"/>
  <c r="K88" i="10"/>
  <c r="J88" i="10"/>
  <c r="I88" i="10"/>
  <c r="H88" i="10"/>
  <c r="G88" i="10"/>
  <c r="F88" i="10"/>
  <c r="E88" i="10"/>
  <c r="D88" i="10"/>
  <c r="C88" i="10"/>
  <c r="B88" i="10"/>
  <c r="K87" i="10"/>
  <c r="J87" i="10"/>
  <c r="I87" i="10"/>
  <c r="H87" i="10"/>
  <c r="G87" i="10"/>
  <c r="F87" i="10"/>
  <c r="E87" i="10"/>
  <c r="D87" i="10"/>
  <c r="C87" i="10"/>
  <c r="B87" i="10"/>
  <c r="K86" i="10"/>
  <c r="J86" i="10"/>
  <c r="I86" i="10"/>
  <c r="H86" i="10"/>
  <c r="G86" i="10"/>
  <c r="F86" i="10"/>
  <c r="E86" i="10"/>
  <c r="D86" i="10"/>
  <c r="C86" i="10"/>
  <c r="B86" i="10"/>
  <c r="K85" i="10"/>
  <c r="J85" i="10"/>
  <c r="I85" i="10"/>
  <c r="H85" i="10"/>
  <c r="G85" i="10"/>
  <c r="F85" i="10"/>
  <c r="E85" i="10"/>
  <c r="D85" i="10"/>
  <c r="C85" i="10"/>
  <c r="B85" i="10"/>
  <c r="K84" i="10"/>
  <c r="J84" i="10"/>
  <c r="I84" i="10"/>
  <c r="H84" i="10"/>
  <c r="G84" i="10"/>
  <c r="F84" i="10"/>
  <c r="E84" i="10"/>
  <c r="D84" i="10"/>
  <c r="C84" i="10"/>
  <c r="B84" i="10"/>
  <c r="K83" i="10"/>
  <c r="J83" i="10"/>
  <c r="I83" i="10"/>
  <c r="H83" i="10"/>
  <c r="G83" i="10"/>
  <c r="F83" i="10"/>
  <c r="E83" i="10"/>
  <c r="D83" i="10"/>
  <c r="C83" i="10"/>
  <c r="B83" i="10"/>
  <c r="K82" i="10"/>
  <c r="J82" i="10"/>
  <c r="I82" i="10"/>
  <c r="H82" i="10"/>
  <c r="G82" i="10"/>
  <c r="F82" i="10"/>
  <c r="E82" i="10"/>
  <c r="D82" i="10"/>
  <c r="C82" i="10"/>
  <c r="B82" i="10"/>
  <c r="K81" i="10"/>
  <c r="J81" i="10"/>
  <c r="I81" i="10"/>
  <c r="H81" i="10"/>
  <c r="G81" i="10"/>
  <c r="F81" i="10"/>
  <c r="E81" i="10"/>
  <c r="D81" i="10"/>
  <c r="C81" i="10"/>
  <c r="B81" i="10"/>
  <c r="K80" i="10"/>
  <c r="J80" i="10"/>
  <c r="I80" i="10"/>
  <c r="H80" i="10"/>
  <c r="G80" i="10"/>
  <c r="F80" i="10"/>
  <c r="E80" i="10"/>
  <c r="D80" i="10"/>
  <c r="C80" i="10"/>
  <c r="B80" i="10"/>
  <c r="K79" i="10"/>
  <c r="J79" i="10"/>
  <c r="I79" i="10"/>
  <c r="H79" i="10"/>
  <c r="G79" i="10"/>
  <c r="F79" i="10"/>
  <c r="E79" i="10"/>
  <c r="D79" i="10"/>
  <c r="C79" i="10"/>
  <c r="B79" i="10"/>
  <c r="K78" i="10"/>
  <c r="J78" i="10"/>
  <c r="I78" i="10"/>
  <c r="H78" i="10"/>
  <c r="G78" i="10"/>
  <c r="F78" i="10"/>
  <c r="E78" i="10"/>
  <c r="D78" i="10"/>
  <c r="C78" i="10"/>
  <c r="B78" i="10"/>
  <c r="K77" i="10"/>
  <c r="J77" i="10"/>
  <c r="I77" i="10"/>
  <c r="H77" i="10"/>
  <c r="G77" i="10"/>
  <c r="F77" i="10"/>
  <c r="E77" i="10"/>
  <c r="D77" i="10"/>
  <c r="C77" i="10"/>
  <c r="B77" i="10"/>
  <c r="K76" i="10"/>
  <c r="J76" i="10"/>
  <c r="I76" i="10"/>
  <c r="H76" i="10"/>
  <c r="G76" i="10"/>
  <c r="F76" i="10"/>
  <c r="E76" i="10"/>
  <c r="D76" i="10"/>
  <c r="C76" i="10"/>
  <c r="B76" i="10"/>
  <c r="K75" i="10"/>
  <c r="J75" i="10"/>
  <c r="I75" i="10"/>
  <c r="H75" i="10"/>
  <c r="G75" i="10"/>
  <c r="F75" i="10"/>
  <c r="E75" i="10"/>
  <c r="D75" i="10"/>
  <c r="C75" i="10"/>
  <c r="B75" i="10"/>
  <c r="K74" i="10"/>
  <c r="J74" i="10"/>
  <c r="I74" i="10"/>
  <c r="H74" i="10"/>
  <c r="G74" i="10"/>
  <c r="F74" i="10"/>
  <c r="E74" i="10"/>
  <c r="D74" i="10"/>
  <c r="C74" i="10"/>
  <c r="B74" i="10"/>
  <c r="K73" i="10"/>
  <c r="J73" i="10"/>
  <c r="I73" i="10"/>
  <c r="H73" i="10"/>
  <c r="G73" i="10"/>
  <c r="F73" i="10"/>
  <c r="E73" i="10"/>
  <c r="D73" i="10"/>
  <c r="C73" i="10"/>
  <c r="B73" i="10"/>
  <c r="K72" i="10"/>
  <c r="J72" i="10"/>
  <c r="I72" i="10"/>
  <c r="H72" i="10"/>
  <c r="G72" i="10"/>
  <c r="F72" i="10"/>
  <c r="E72" i="10"/>
  <c r="D72" i="10"/>
  <c r="C72" i="10"/>
  <c r="B72" i="10"/>
  <c r="K71" i="10"/>
  <c r="J71" i="10"/>
  <c r="I71" i="10"/>
  <c r="H71" i="10"/>
  <c r="G71" i="10"/>
  <c r="F71" i="10"/>
  <c r="E71" i="10"/>
  <c r="D71" i="10"/>
  <c r="C71" i="10"/>
  <c r="B71" i="10"/>
  <c r="K70" i="10"/>
  <c r="J70" i="10"/>
  <c r="I70" i="10"/>
  <c r="H70" i="10"/>
  <c r="G70" i="10"/>
  <c r="F70" i="10"/>
  <c r="E70" i="10"/>
  <c r="D70" i="10"/>
  <c r="C70" i="10"/>
  <c r="B70" i="10"/>
  <c r="K69" i="10"/>
  <c r="J69" i="10"/>
  <c r="I69" i="10"/>
  <c r="H69" i="10"/>
  <c r="G69" i="10"/>
  <c r="F69" i="10"/>
  <c r="E69" i="10"/>
  <c r="D69" i="10"/>
  <c r="C69" i="10"/>
  <c r="B69" i="10"/>
  <c r="K68" i="10"/>
  <c r="J68" i="10"/>
  <c r="I68" i="10"/>
  <c r="H68" i="10"/>
  <c r="G68" i="10"/>
  <c r="F68" i="10"/>
  <c r="E68" i="10"/>
  <c r="D68" i="10"/>
  <c r="C68" i="10"/>
  <c r="B68" i="10"/>
  <c r="K67" i="10"/>
  <c r="J67" i="10"/>
  <c r="I67" i="10"/>
  <c r="H67" i="10"/>
  <c r="G67" i="10"/>
  <c r="F67" i="10"/>
  <c r="E67" i="10"/>
  <c r="D67" i="10"/>
  <c r="C67" i="10"/>
  <c r="B67" i="10"/>
  <c r="K66" i="10"/>
  <c r="J66" i="10"/>
  <c r="I66" i="10"/>
  <c r="H66" i="10"/>
  <c r="G66" i="10"/>
  <c r="F66" i="10"/>
  <c r="E66" i="10"/>
  <c r="D66" i="10"/>
  <c r="C66" i="10"/>
  <c r="B66" i="10"/>
  <c r="K65" i="10"/>
  <c r="J65" i="10"/>
  <c r="I65" i="10"/>
  <c r="H65" i="10"/>
  <c r="G65" i="10"/>
  <c r="F65" i="10"/>
  <c r="E65" i="10"/>
  <c r="D65" i="10"/>
  <c r="C65" i="10"/>
  <c r="B65" i="10"/>
  <c r="K64" i="10"/>
  <c r="J64" i="10"/>
  <c r="I64" i="10"/>
  <c r="H64" i="10"/>
  <c r="G64" i="10"/>
  <c r="F64" i="10"/>
  <c r="E64" i="10"/>
  <c r="D64" i="10"/>
  <c r="C64" i="10"/>
  <c r="B64" i="10"/>
  <c r="K63" i="10"/>
  <c r="J63" i="10"/>
  <c r="I63" i="10"/>
  <c r="H63" i="10"/>
  <c r="G63" i="10"/>
  <c r="F63" i="10"/>
  <c r="E63" i="10"/>
  <c r="D63" i="10"/>
  <c r="C63" i="10"/>
  <c r="B63" i="10"/>
  <c r="K62" i="10"/>
  <c r="J62" i="10"/>
  <c r="I62" i="10"/>
  <c r="H62" i="10"/>
  <c r="G62" i="10"/>
  <c r="F62" i="10"/>
  <c r="E62" i="10"/>
  <c r="D62" i="10"/>
  <c r="C62" i="10"/>
  <c r="B62" i="10"/>
  <c r="K61" i="10"/>
  <c r="J61" i="10"/>
  <c r="I61" i="10"/>
  <c r="H61" i="10"/>
  <c r="G61" i="10"/>
  <c r="F61" i="10"/>
  <c r="E61" i="10"/>
  <c r="D61" i="10"/>
  <c r="C61" i="10"/>
  <c r="B61" i="10"/>
  <c r="K60" i="10"/>
  <c r="J60" i="10"/>
  <c r="I60" i="10"/>
  <c r="H60" i="10"/>
  <c r="G60" i="10"/>
  <c r="F60" i="10"/>
  <c r="E60" i="10"/>
  <c r="D60" i="10"/>
  <c r="C60" i="10"/>
  <c r="B60" i="10"/>
  <c r="K59" i="10"/>
  <c r="J59" i="10"/>
  <c r="I59" i="10"/>
  <c r="H59" i="10"/>
  <c r="G59" i="10"/>
  <c r="F59" i="10"/>
  <c r="E59" i="10"/>
  <c r="D59" i="10"/>
  <c r="C59" i="10"/>
  <c r="B59" i="10"/>
  <c r="K58" i="10"/>
  <c r="J58" i="10"/>
  <c r="I58" i="10"/>
  <c r="H58" i="10"/>
  <c r="G58" i="10"/>
  <c r="F58" i="10"/>
  <c r="E58" i="10"/>
  <c r="D58" i="10"/>
  <c r="C58" i="10"/>
  <c r="B58" i="10"/>
  <c r="K57" i="10"/>
  <c r="J57" i="10"/>
  <c r="I57" i="10"/>
  <c r="H57" i="10"/>
  <c r="G57" i="10"/>
  <c r="F57" i="10"/>
  <c r="E57" i="10"/>
  <c r="D57" i="10"/>
  <c r="C57" i="10"/>
  <c r="B57" i="10"/>
  <c r="K56" i="10"/>
  <c r="J56" i="10"/>
  <c r="I56" i="10"/>
  <c r="H56" i="10"/>
  <c r="G56" i="10"/>
  <c r="F56" i="10"/>
  <c r="E56" i="10"/>
  <c r="D56" i="10"/>
  <c r="C56" i="10"/>
  <c r="B56" i="10"/>
  <c r="K55" i="10"/>
  <c r="J55" i="10"/>
  <c r="I55" i="10"/>
  <c r="H55" i="10"/>
  <c r="G55" i="10"/>
  <c r="F55" i="10"/>
  <c r="E55" i="10"/>
  <c r="D55" i="10"/>
  <c r="C55" i="10"/>
  <c r="B55" i="10"/>
  <c r="K54" i="10"/>
  <c r="J54" i="10"/>
  <c r="I54" i="10"/>
  <c r="H54" i="10"/>
  <c r="G54" i="10"/>
  <c r="F54" i="10"/>
  <c r="E54" i="10"/>
  <c r="D54" i="10"/>
  <c r="C54" i="10"/>
  <c r="B54" i="10"/>
  <c r="K53" i="10"/>
  <c r="J53" i="10"/>
  <c r="I53" i="10"/>
  <c r="H53" i="10"/>
  <c r="G53" i="10"/>
  <c r="F53" i="10"/>
  <c r="E53" i="10"/>
  <c r="D53" i="10"/>
  <c r="C53" i="10"/>
  <c r="B53" i="10"/>
  <c r="K52" i="10"/>
  <c r="J52" i="10"/>
  <c r="I52" i="10"/>
  <c r="H52" i="10"/>
  <c r="G52" i="10"/>
  <c r="F52" i="10"/>
  <c r="E52" i="10"/>
  <c r="D52" i="10"/>
  <c r="C52" i="10"/>
  <c r="B52" i="10"/>
  <c r="K51" i="10"/>
  <c r="J51" i="10"/>
  <c r="I51" i="10"/>
  <c r="H51" i="10"/>
  <c r="G51" i="10"/>
  <c r="F51" i="10"/>
  <c r="E51" i="10"/>
  <c r="D51" i="10"/>
  <c r="C51" i="10"/>
  <c r="B51" i="10"/>
  <c r="K50" i="10"/>
  <c r="J50" i="10"/>
  <c r="I50" i="10"/>
  <c r="H50" i="10"/>
  <c r="G50" i="10"/>
  <c r="F50" i="10"/>
  <c r="E50" i="10"/>
  <c r="D50" i="10"/>
  <c r="C50" i="10"/>
  <c r="B50" i="10"/>
  <c r="K49" i="10"/>
  <c r="J49" i="10"/>
  <c r="I49" i="10"/>
  <c r="H49" i="10"/>
  <c r="G49" i="10"/>
  <c r="F49" i="10"/>
  <c r="E49" i="10"/>
  <c r="D49" i="10"/>
  <c r="C49" i="10"/>
  <c r="B49" i="10"/>
  <c r="K48" i="10"/>
  <c r="J48" i="10"/>
  <c r="I48" i="10"/>
  <c r="H48" i="10"/>
  <c r="G48" i="10"/>
  <c r="F48" i="10"/>
  <c r="E48" i="10"/>
  <c r="D48" i="10"/>
  <c r="C48" i="10"/>
  <c r="B48" i="10"/>
  <c r="K47" i="10"/>
  <c r="J47" i="10"/>
  <c r="I47" i="10"/>
  <c r="H47" i="10"/>
  <c r="G47" i="10"/>
  <c r="F47" i="10"/>
  <c r="E47" i="10"/>
  <c r="D47" i="10"/>
  <c r="C47" i="10"/>
  <c r="B47" i="10"/>
  <c r="K46" i="10"/>
  <c r="J46" i="10"/>
  <c r="I46" i="10"/>
  <c r="H46" i="10"/>
  <c r="G46" i="10"/>
  <c r="F46" i="10"/>
  <c r="E46" i="10"/>
  <c r="D46" i="10"/>
  <c r="C46" i="10"/>
  <c r="B46" i="10"/>
  <c r="K40" i="10"/>
  <c r="J40" i="10"/>
  <c r="I40" i="10"/>
  <c r="H40" i="10"/>
  <c r="G40" i="10"/>
  <c r="F40" i="10"/>
  <c r="E40" i="10"/>
  <c r="D40" i="10"/>
  <c r="C40" i="10"/>
  <c r="B40" i="10"/>
  <c r="K39" i="10"/>
  <c r="J39" i="10"/>
  <c r="I39" i="10"/>
  <c r="H39" i="10"/>
  <c r="G39" i="10"/>
  <c r="F39" i="10"/>
  <c r="E39" i="10"/>
  <c r="D39" i="10"/>
  <c r="C39" i="10"/>
  <c r="B39" i="10"/>
  <c r="K38" i="10"/>
  <c r="J38" i="10"/>
  <c r="I38" i="10"/>
  <c r="H38" i="10"/>
  <c r="G38" i="10"/>
  <c r="F38" i="10"/>
  <c r="E38" i="10"/>
  <c r="D38" i="10"/>
  <c r="C38" i="10"/>
  <c r="B38" i="10"/>
  <c r="K37" i="10"/>
  <c r="J37" i="10"/>
  <c r="I37" i="10"/>
  <c r="H37" i="10"/>
  <c r="G37" i="10"/>
  <c r="F37" i="10"/>
  <c r="E37" i="10"/>
  <c r="D37" i="10"/>
  <c r="C37" i="10"/>
  <c r="B37" i="10"/>
  <c r="K36" i="10"/>
  <c r="J36" i="10"/>
  <c r="I36" i="10"/>
  <c r="H36" i="10"/>
  <c r="G36" i="10"/>
  <c r="F36" i="10"/>
  <c r="E36" i="10"/>
  <c r="D36" i="10"/>
  <c r="C36" i="10"/>
  <c r="B36" i="10"/>
  <c r="K35" i="10"/>
  <c r="J35" i="10"/>
  <c r="I35" i="10"/>
  <c r="H35" i="10"/>
  <c r="G35" i="10"/>
  <c r="F35" i="10"/>
  <c r="E35" i="10"/>
  <c r="D35" i="10"/>
  <c r="C35" i="10"/>
  <c r="B35" i="10"/>
  <c r="K34" i="10"/>
  <c r="J34" i="10"/>
  <c r="I34" i="10"/>
  <c r="H34" i="10"/>
  <c r="G34" i="10"/>
  <c r="F34" i="10"/>
  <c r="E34" i="10"/>
  <c r="D34" i="10"/>
  <c r="C34" i="10"/>
  <c r="B34" i="10"/>
  <c r="K33" i="10"/>
  <c r="J33" i="10"/>
  <c r="I33" i="10"/>
  <c r="H33" i="10"/>
  <c r="G33" i="10"/>
  <c r="F33" i="10"/>
  <c r="E33" i="10"/>
  <c r="D33" i="10"/>
  <c r="C33" i="10"/>
  <c r="B33" i="10"/>
  <c r="K32" i="10"/>
  <c r="J32" i="10"/>
  <c r="I32" i="10"/>
  <c r="H32" i="10"/>
  <c r="G32" i="10"/>
  <c r="F32" i="10"/>
  <c r="E32" i="10"/>
  <c r="D32" i="10"/>
  <c r="C32" i="10"/>
  <c r="B32" i="10"/>
  <c r="K31" i="10"/>
  <c r="J31" i="10"/>
  <c r="I31" i="10"/>
  <c r="H31" i="10"/>
  <c r="G31" i="10"/>
  <c r="F31" i="10"/>
  <c r="E31" i="10"/>
  <c r="D31" i="10"/>
  <c r="C31" i="10"/>
  <c r="B31" i="10"/>
  <c r="K30" i="10"/>
  <c r="J30" i="10"/>
  <c r="I30" i="10"/>
  <c r="H30" i="10"/>
  <c r="G30" i="10"/>
  <c r="F30" i="10"/>
  <c r="E30" i="10"/>
  <c r="D30" i="10"/>
  <c r="C30" i="10"/>
  <c r="B30" i="10"/>
  <c r="K29" i="10"/>
  <c r="J29" i="10"/>
  <c r="I29" i="10"/>
  <c r="H29" i="10"/>
  <c r="G29" i="10"/>
  <c r="F29" i="10"/>
  <c r="E29" i="10"/>
  <c r="D29" i="10"/>
  <c r="C29" i="10"/>
  <c r="B29" i="10"/>
  <c r="L28" i="10"/>
  <c r="K28" i="10"/>
  <c r="J28" i="10"/>
  <c r="I28" i="10"/>
  <c r="H28" i="10"/>
  <c r="G28" i="10"/>
  <c r="F28" i="10"/>
  <c r="E28" i="10"/>
  <c r="D28" i="10"/>
  <c r="C28" i="10"/>
  <c r="B28" i="10"/>
  <c r="K27" i="10"/>
  <c r="J27" i="10"/>
  <c r="I27" i="10"/>
  <c r="H27" i="10"/>
  <c r="G27" i="10"/>
  <c r="F27" i="10"/>
  <c r="E27" i="10"/>
  <c r="D27" i="10"/>
  <c r="C27" i="10"/>
  <c r="B27" i="10"/>
  <c r="K26" i="10"/>
  <c r="J26" i="10"/>
  <c r="I26" i="10"/>
  <c r="H26" i="10"/>
  <c r="G26" i="10"/>
  <c r="F26" i="10"/>
  <c r="E26" i="10"/>
  <c r="D26" i="10"/>
  <c r="C26" i="10"/>
  <c r="B26" i="10"/>
  <c r="K25" i="10"/>
  <c r="J25" i="10"/>
  <c r="I25" i="10"/>
  <c r="H25" i="10"/>
  <c r="G25" i="10"/>
  <c r="F25" i="10"/>
  <c r="E25" i="10"/>
  <c r="D25" i="10"/>
  <c r="C25" i="10"/>
  <c r="B25" i="10"/>
  <c r="K24" i="10"/>
  <c r="J24" i="10"/>
  <c r="I24" i="10"/>
  <c r="H24" i="10"/>
  <c r="G24" i="10"/>
  <c r="F24" i="10"/>
  <c r="E24" i="10"/>
  <c r="D24" i="10"/>
  <c r="C24" i="10"/>
  <c r="B24" i="10"/>
  <c r="K23" i="10"/>
  <c r="J23" i="10"/>
  <c r="I23" i="10"/>
  <c r="H23" i="10"/>
  <c r="G23" i="10"/>
  <c r="F23" i="10"/>
  <c r="E23" i="10"/>
  <c r="D23" i="10"/>
  <c r="C23" i="10"/>
  <c r="B23" i="10"/>
  <c r="L24" i="10"/>
  <c r="K22" i="10"/>
  <c r="J22" i="10"/>
  <c r="I22" i="10"/>
  <c r="H22" i="10"/>
  <c r="G22" i="10"/>
  <c r="F22" i="10"/>
  <c r="E22" i="10"/>
  <c r="D22" i="10"/>
  <c r="C22" i="10"/>
  <c r="B22" i="10"/>
  <c r="K21" i="10"/>
  <c r="J21" i="10"/>
  <c r="I21" i="10"/>
  <c r="H21" i="10"/>
  <c r="G21" i="10"/>
  <c r="F21" i="10"/>
  <c r="E21" i="10"/>
  <c r="D21" i="10"/>
  <c r="C21" i="10"/>
  <c r="B21" i="10"/>
  <c r="K20" i="10"/>
  <c r="J20" i="10"/>
  <c r="I20" i="10"/>
  <c r="H20" i="10"/>
  <c r="G20" i="10"/>
  <c r="F20" i="10"/>
  <c r="E20" i="10"/>
  <c r="D20" i="10"/>
  <c r="C20" i="10"/>
  <c r="B20" i="10"/>
  <c r="K19" i="10"/>
  <c r="J19" i="10"/>
  <c r="I19" i="10"/>
  <c r="H19" i="10"/>
  <c r="G19" i="10"/>
  <c r="F19" i="10"/>
  <c r="E19" i="10"/>
  <c r="D19" i="10"/>
  <c r="C19" i="10"/>
  <c r="B19" i="10"/>
  <c r="K18" i="10"/>
  <c r="J18" i="10"/>
  <c r="I18" i="10"/>
  <c r="H18" i="10"/>
  <c r="G18" i="10"/>
  <c r="F18" i="10"/>
  <c r="E18" i="10"/>
  <c r="D18" i="10"/>
  <c r="C18" i="10"/>
  <c r="B18" i="10"/>
  <c r="K17" i="10"/>
  <c r="J17" i="10"/>
  <c r="I17" i="10"/>
  <c r="H17" i="10"/>
  <c r="G17" i="10"/>
  <c r="F17" i="10"/>
  <c r="E17" i="10"/>
  <c r="D17" i="10"/>
  <c r="C17" i="10"/>
  <c r="B17" i="10"/>
  <c r="K16" i="10"/>
  <c r="J16" i="10"/>
  <c r="I16" i="10"/>
  <c r="H16" i="10"/>
  <c r="G16" i="10"/>
  <c r="F16" i="10"/>
  <c r="E16" i="10"/>
  <c r="D16" i="10"/>
  <c r="C16" i="10"/>
  <c r="B16" i="10"/>
  <c r="K15" i="10"/>
  <c r="J15" i="10"/>
  <c r="I15" i="10"/>
  <c r="H15" i="10"/>
  <c r="G15" i="10"/>
  <c r="F15" i="10"/>
  <c r="E15" i="10"/>
  <c r="D15" i="10"/>
  <c r="C15" i="10"/>
  <c r="B15" i="10"/>
  <c r="K14" i="10"/>
  <c r="J14" i="10"/>
  <c r="I14" i="10"/>
  <c r="H14" i="10"/>
  <c r="G14" i="10"/>
  <c r="F14" i="10"/>
  <c r="E14" i="10"/>
  <c r="D14" i="10"/>
  <c r="C14" i="10"/>
  <c r="B14" i="10"/>
  <c r="K13" i="10"/>
  <c r="J13" i="10"/>
  <c r="I13" i="10"/>
  <c r="H13" i="10"/>
  <c r="G13" i="10"/>
  <c r="F13" i="10"/>
  <c r="E13" i="10"/>
  <c r="D13" i="10"/>
  <c r="C13" i="10"/>
  <c r="B13" i="10"/>
  <c r="K12" i="10"/>
  <c r="J12" i="10"/>
  <c r="I12" i="10"/>
  <c r="H12" i="10"/>
  <c r="G12" i="10"/>
  <c r="F12" i="10"/>
  <c r="E12" i="10"/>
  <c r="D12" i="10"/>
  <c r="C12" i="10"/>
  <c r="B12" i="10"/>
  <c r="K11" i="10"/>
  <c r="J11" i="10"/>
  <c r="I11" i="10"/>
  <c r="H11" i="10"/>
  <c r="G11" i="10"/>
  <c r="F11" i="10"/>
  <c r="E11" i="10"/>
  <c r="D11" i="10"/>
  <c r="C11" i="10"/>
  <c r="B11" i="10"/>
  <c r="K10" i="10"/>
  <c r="J10" i="10"/>
  <c r="I10" i="10"/>
  <c r="H10" i="10"/>
  <c r="G10" i="10"/>
  <c r="F10" i="10"/>
  <c r="E10" i="10"/>
  <c r="D10" i="10"/>
  <c r="C10" i="10"/>
  <c r="B10" i="10"/>
  <c r="K9" i="10"/>
  <c r="J9" i="10"/>
  <c r="I9" i="10"/>
  <c r="H9" i="10"/>
  <c r="G9" i="10"/>
  <c r="F9" i="10"/>
  <c r="E9" i="10"/>
  <c r="D9" i="10"/>
  <c r="C9" i="10"/>
  <c r="B9" i="10"/>
  <c r="K8" i="10"/>
  <c r="J8" i="10"/>
  <c r="I8" i="10"/>
  <c r="H8" i="10"/>
  <c r="G8" i="10"/>
  <c r="F8" i="10"/>
  <c r="E8" i="10"/>
  <c r="D8" i="10"/>
  <c r="C8" i="10"/>
  <c r="B8" i="10"/>
  <c r="K7" i="10"/>
  <c r="J7" i="10"/>
  <c r="I7" i="10"/>
  <c r="H7" i="10"/>
  <c r="G7" i="10"/>
  <c r="F7" i="10"/>
  <c r="E7" i="10"/>
  <c r="D7" i="10"/>
  <c r="C7" i="10"/>
  <c r="B7" i="10"/>
  <c r="K6" i="10"/>
  <c r="J6" i="10"/>
  <c r="I6" i="10"/>
  <c r="H6" i="10"/>
  <c r="G6" i="10"/>
  <c r="F6" i="10"/>
  <c r="E6" i="10"/>
  <c r="D6" i="10"/>
  <c r="C6" i="10"/>
  <c r="B6" i="10"/>
  <c r="K5" i="10"/>
  <c r="J5" i="10"/>
  <c r="I5" i="10"/>
  <c r="H5" i="10"/>
  <c r="G5" i="10"/>
  <c r="F5" i="10"/>
  <c r="E5" i="10"/>
  <c r="D5" i="10"/>
  <c r="C5" i="10"/>
  <c r="B5" i="10"/>
  <c r="K4" i="10"/>
  <c r="J4" i="10"/>
  <c r="I4" i="10"/>
  <c r="H4" i="10"/>
  <c r="G4" i="10"/>
  <c r="F4" i="10"/>
  <c r="E4" i="10"/>
  <c r="D4" i="10"/>
  <c r="C4" i="10"/>
  <c r="C56" i="7"/>
  <c r="D56" i="7" s="1"/>
  <c r="C57" i="7"/>
  <c r="D57" i="7" s="1"/>
  <c r="C58" i="7"/>
  <c r="D58" i="7" s="1"/>
  <c r="C59" i="7"/>
  <c r="D59" i="7" s="1"/>
  <c r="C60" i="7"/>
  <c r="D60" i="7" s="1"/>
  <c r="C61" i="7"/>
  <c r="D61" i="7" s="1"/>
  <c r="C62" i="7"/>
  <c r="D62" i="7" s="1"/>
  <c r="C63" i="7"/>
  <c r="D63" i="7" s="1"/>
  <c r="C64" i="7"/>
  <c r="D64" i="7" s="1"/>
  <c r="C65" i="7"/>
  <c r="D65" i="7" s="1"/>
  <c r="C66" i="7"/>
  <c r="D66" i="7" s="1"/>
  <c r="C67" i="7"/>
  <c r="D67" i="7" s="1"/>
  <c r="C68" i="7"/>
  <c r="D68" i="7" s="1"/>
  <c r="C69" i="7"/>
  <c r="D69" i="7" s="1"/>
  <c r="C70" i="7"/>
  <c r="D70" i="7" s="1"/>
  <c r="C71" i="7"/>
  <c r="D71" i="7" s="1"/>
  <c r="C72" i="7"/>
  <c r="D72" i="7" s="1"/>
  <c r="C73" i="7"/>
  <c r="D73" i="7" s="1"/>
  <c r="C74" i="7"/>
  <c r="D74" i="7" s="1"/>
  <c r="C75" i="7"/>
  <c r="D75" i="7" s="1"/>
  <c r="C76" i="7"/>
  <c r="D76" i="7" s="1"/>
  <c r="C77" i="7"/>
  <c r="D77" i="7" s="1"/>
  <c r="C78" i="7"/>
  <c r="D78" i="7" s="1"/>
  <c r="C79" i="7"/>
  <c r="D79" i="7" s="1"/>
  <c r="C80" i="7"/>
  <c r="D80" i="7" s="1"/>
  <c r="C81" i="7"/>
  <c r="D81" i="7" s="1"/>
  <c r="C82" i="7"/>
  <c r="D82" i="7" s="1"/>
  <c r="C83" i="7"/>
  <c r="D83" i="7" s="1"/>
  <c r="C84" i="7"/>
  <c r="D84" i="7" s="1"/>
  <c r="C85" i="7"/>
  <c r="D85" i="7" s="1"/>
  <c r="C15" i="7"/>
  <c r="G6" i="7"/>
  <c r="G7" i="7"/>
  <c r="G8" i="7"/>
  <c r="G9" i="7"/>
  <c r="G10" i="7"/>
  <c r="G11" i="7"/>
  <c r="G12" i="7"/>
  <c r="G13" i="7"/>
  <c r="G14" i="7"/>
  <c r="J18" i="7" s="1"/>
  <c r="C16" i="7" s="1"/>
  <c r="G15" i="7"/>
  <c r="G16" i="7"/>
  <c r="G17" i="7"/>
  <c r="G18" i="7"/>
  <c r="G19" i="7"/>
  <c r="G20" i="7"/>
  <c r="L61" i="7"/>
  <c r="M61" i="7"/>
  <c r="N61" i="7"/>
  <c r="O61" i="7"/>
  <c r="L62" i="7"/>
  <c r="M62" i="7"/>
  <c r="N62" i="7"/>
  <c r="O62" i="7"/>
  <c r="J65" i="7"/>
  <c r="I69" i="7"/>
  <c r="J69" i="7" s="1"/>
  <c r="Q6" i="8"/>
  <c r="G12" i="9"/>
  <c r="C25" i="11" l="1"/>
  <c r="C16" i="11"/>
  <c r="C12" i="11"/>
  <c r="C17" i="7"/>
  <c r="C18" i="7"/>
  <c r="I70" i="7"/>
  <c r="I71" i="7" s="1"/>
  <c r="J71" i="7" s="1"/>
  <c r="C23" i="9"/>
  <c r="G13" i="9"/>
  <c r="G14" i="9"/>
  <c r="G6" i="9"/>
  <c r="C8" i="3"/>
  <c r="I69" i="6"/>
  <c r="J69" i="6" s="1"/>
  <c r="E6" i="9"/>
  <c r="E7" i="9"/>
  <c r="E8" i="9"/>
  <c r="E9" i="9"/>
  <c r="E10" i="9"/>
  <c r="E11" i="9"/>
  <c r="E12" i="9"/>
  <c r="E13" i="9"/>
  <c r="E14" i="9"/>
  <c r="E16" i="9"/>
  <c r="E17" i="9"/>
  <c r="E18" i="9"/>
  <c r="E19" i="9"/>
  <c r="E20" i="9"/>
  <c r="E15" i="9"/>
  <c r="N62" i="9"/>
  <c r="M62" i="9"/>
  <c r="L62" i="9"/>
  <c r="K62" i="9"/>
  <c r="N61" i="9"/>
  <c r="M61" i="9"/>
  <c r="L61" i="9"/>
  <c r="K61" i="9"/>
  <c r="I18" i="9"/>
  <c r="C17" i="9" s="1"/>
  <c r="G18" i="9"/>
  <c r="G17" i="9"/>
  <c r="G16" i="9"/>
  <c r="C16" i="9"/>
  <c r="G15" i="9"/>
  <c r="G11" i="9"/>
  <c r="G10" i="9"/>
  <c r="G9" i="9"/>
  <c r="G8" i="9"/>
  <c r="C8" i="9"/>
  <c r="G7" i="9"/>
  <c r="AF13" i="8"/>
  <c r="C11" i="8"/>
  <c r="C12" i="8" s="1"/>
  <c r="J43" i="8"/>
  <c r="J42" i="8"/>
  <c r="J41" i="8"/>
  <c r="J40" i="8"/>
  <c r="C27" i="8"/>
  <c r="Q19" i="8"/>
  <c r="Q18" i="8"/>
  <c r="Q17" i="8"/>
  <c r="U34" i="8" s="1"/>
  <c r="C17" i="8"/>
  <c r="AI66" i="8" s="1"/>
  <c r="Q16" i="8"/>
  <c r="V33" i="8" s="1"/>
  <c r="T33" i="8" s="1"/>
  <c r="S33" i="8" s="1"/>
  <c r="C16" i="8"/>
  <c r="AJ66" i="8" s="1"/>
  <c r="Q15" i="8"/>
  <c r="V32" i="8" s="1"/>
  <c r="Q14" i="8"/>
  <c r="V31" i="8" s="1"/>
  <c r="T31" i="8" s="1"/>
  <c r="S31" i="8" s="1"/>
  <c r="Q13" i="8"/>
  <c r="V30" i="8" s="1"/>
  <c r="T30" i="8" s="1"/>
  <c r="S30" i="8" s="1"/>
  <c r="Q12" i="8"/>
  <c r="V29" i="8" s="1"/>
  <c r="T29" i="8" s="1"/>
  <c r="S29" i="8" s="1"/>
  <c r="Q11" i="8"/>
  <c r="V28" i="8" s="1"/>
  <c r="T28" i="8" s="1"/>
  <c r="S28" i="8" s="1"/>
  <c r="AA10" i="8"/>
  <c r="Q10" i="8"/>
  <c r="AF3" i="8" s="1"/>
  <c r="Q9" i="8"/>
  <c r="V26" i="8" s="1"/>
  <c r="T26" i="8" s="1"/>
  <c r="S26" i="8" s="1"/>
  <c r="AA8" i="8"/>
  <c r="Q8" i="8"/>
  <c r="V25" i="8" s="1"/>
  <c r="T25" i="8" s="1"/>
  <c r="S25" i="8" s="1"/>
  <c r="C8" i="8"/>
  <c r="C28" i="8" s="1"/>
  <c r="Q7" i="8"/>
  <c r="V24" i="8" s="1"/>
  <c r="T24" i="8" s="1"/>
  <c r="S24" i="8" s="1"/>
  <c r="U23" i="8"/>
  <c r="AA5" i="8"/>
  <c r="AA4" i="8"/>
  <c r="AF65" i="8"/>
  <c r="AE69" i="8"/>
  <c r="AF69" i="8" s="1"/>
  <c r="AK62" i="8"/>
  <c r="AJ62" i="8"/>
  <c r="AI62" i="8"/>
  <c r="AH62" i="8"/>
  <c r="AK61" i="8"/>
  <c r="AJ61" i="8"/>
  <c r="AI61" i="8"/>
  <c r="AH61" i="8"/>
  <c r="C25" i="7"/>
  <c r="D25" i="7" s="1"/>
  <c r="C26" i="7"/>
  <c r="D26" i="7" s="1"/>
  <c r="C27" i="7"/>
  <c r="D27" i="7" s="1"/>
  <c r="C28" i="7"/>
  <c r="D28" i="7" s="1"/>
  <c r="C29" i="7"/>
  <c r="D29" i="7" s="1"/>
  <c r="C30" i="7"/>
  <c r="D30" i="7" s="1"/>
  <c r="C31" i="7"/>
  <c r="D31" i="7" s="1"/>
  <c r="C32" i="7"/>
  <c r="D32" i="7" s="1"/>
  <c r="C33" i="7"/>
  <c r="D33" i="7" s="1"/>
  <c r="C34" i="7"/>
  <c r="D34" i="7" s="1"/>
  <c r="C35" i="7"/>
  <c r="D35" i="7" s="1"/>
  <c r="C36" i="7"/>
  <c r="D36" i="7" s="1"/>
  <c r="C37" i="7"/>
  <c r="D37" i="7" s="1"/>
  <c r="C38" i="7"/>
  <c r="D38" i="7" s="1"/>
  <c r="C39" i="7"/>
  <c r="D39" i="7" s="1"/>
  <c r="C40" i="7"/>
  <c r="D40" i="7" s="1"/>
  <c r="C41" i="7"/>
  <c r="D41" i="7" s="1"/>
  <c r="C42" i="7"/>
  <c r="D42" i="7" s="1"/>
  <c r="C43" i="7"/>
  <c r="D43" i="7" s="1"/>
  <c r="C44" i="7"/>
  <c r="D44" i="7" s="1"/>
  <c r="C45" i="7"/>
  <c r="D45" i="7" s="1"/>
  <c r="C46" i="7"/>
  <c r="D46" i="7" s="1"/>
  <c r="C47" i="7"/>
  <c r="D47" i="7" s="1"/>
  <c r="C48" i="7"/>
  <c r="D48" i="7" s="1"/>
  <c r="C49" i="7"/>
  <c r="D49" i="7" s="1"/>
  <c r="C50" i="7"/>
  <c r="D50" i="7" s="1"/>
  <c r="C51" i="7"/>
  <c r="D51" i="7" s="1"/>
  <c r="C52" i="7"/>
  <c r="D52" i="7" s="1"/>
  <c r="C53" i="7"/>
  <c r="D53" i="7" s="1"/>
  <c r="C54" i="7"/>
  <c r="D54" i="7" s="1"/>
  <c r="C55" i="7"/>
  <c r="D55" i="7" s="1"/>
  <c r="C11" i="7"/>
  <c r="D11" i="7" s="1"/>
  <c r="D9" i="7"/>
  <c r="C8" i="7"/>
  <c r="C7" i="3"/>
  <c r="G6" i="6"/>
  <c r="G7" i="6"/>
  <c r="J18" i="6"/>
  <c r="C18" i="6" s="1"/>
  <c r="M61" i="6"/>
  <c r="O62" i="6"/>
  <c r="O61" i="6"/>
  <c r="N62" i="6"/>
  <c r="M62" i="6"/>
  <c r="N61" i="6"/>
  <c r="L62" i="6"/>
  <c r="L61" i="6"/>
  <c r="J65" i="6"/>
  <c r="G21" i="6"/>
  <c r="G20" i="6"/>
  <c r="G17" i="6"/>
  <c r="C17" i="6"/>
  <c r="G15" i="6"/>
  <c r="G13" i="6"/>
  <c r="G12" i="6"/>
  <c r="G11" i="6"/>
  <c r="C12" i="6"/>
  <c r="C13" i="6" s="1"/>
  <c r="G10" i="6"/>
  <c r="G9" i="6"/>
  <c r="G8" i="6"/>
  <c r="C9" i="6"/>
  <c r="B91" i="5"/>
  <c r="C91" i="5" s="1"/>
  <c r="C87" i="5"/>
  <c r="H84" i="5"/>
  <c r="G84" i="5"/>
  <c r="F84" i="5"/>
  <c r="E84" i="5"/>
  <c r="H83" i="5"/>
  <c r="G83" i="5"/>
  <c r="F83" i="5"/>
  <c r="E83" i="5"/>
  <c r="B50" i="5"/>
  <c r="B49" i="5"/>
  <c r="B48" i="5"/>
  <c r="B47" i="5"/>
  <c r="B46" i="5"/>
  <c r="B45" i="5"/>
  <c r="B44" i="5"/>
  <c r="B43" i="5"/>
  <c r="C24" i="5"/>
  <c r="C23" i="5"/>
  <c r="Q16" i="5"/>
  <c r="C9" i="5" s="1"/>
  <c r="C14" i="5"/>
  <c r="C15" i="5" s="1"/>
  <c r="C13" i="5"/>
  <c r="C12" i="5"/>
  <c r="S8" i="5" s="1"/>
  <c r="C49" i="5" s="1"/>
  <c r="E49" i="5" s="1"/>
  <c r="C11" i="5"/>
  <c r="S6" i="5" s="1"/>
  <c r="C47" i="5" s="1"/>
  <c r="S7" i="5"/>
  <c r="C48" i="5" s="1"/>
  <c r="D7" i="5"/>
  <c r="D6" i="5"/>
  <c r="S5" i="5"/>
  <c r="C46" i="5" s="1"/>
  <c r="S4" i="5"/>
  <c r="C45" i="5" s="1"/>
  <c r="S3" i="5"/>
  <c r="D3" i="5"/>
  <c r="S2" i="5"/>
  <c r="C43" i="5" s="1"/>
  <c r="C38" i="5"/>
  <c r="C32" i="5"/>
  <c r="C35" i="5"/>
  <c r="C33" i="5"/>
  <c r="C34" i="5"/>
  <c r="C36" i="5"/>
  <c r="C31" i="5"/>
  <c r="C37" i="5"/>
  <c r="C11" i="9" l="1"/>
  <c r="C12" i="9" s="1"/>
  <c r="C19" i="9"/>
  <c r="L65" i="9" s="1"/>
  <c r="C18" i="9"/>
  <c r="C19" i="6"/>
  <c r="C27" i="6"/>
  <c r="M65" i="11"/>
  <c r="C22" i="9"/>
  <c r="B22" i="9" s="1"/>
  <c r="C26" i="11"/>
  <c r="L65" i="11"/>
  <c r="L66" i="11"/>
  <c r="H70" i="11"/>
  <c r="I70" i="11" s="1"/>
  <c r="M66" i="11"/>
  <c r="I72" i="7"/>
  <c r="J72" i="7" s="1"/>
  <c r="J70" i="7"/>
  <c r="M65" i="7"/>
  <c r="M66" i="7"/>
  <c r="N66" i="7"/>
  <c r="N65" i="7"/>
  <c r="E45" i="5"/>
  <c r="D45" i="5"/>
  <c r="U3" i="5"/>
  <c r="V3" i="5" s="1"/>
  <c r="W3" i="5" s="1"/>
  <c r="S9" i="5" s="1"/>
  <c r="C50" i="5" s="1"/>
  <c r="E50" i="5" s="1"/>
  <c r="E46" i="5"/>
  <c r="D46" i="5"/>
  <c r="C10" i="5"/>
  <c r="C24" i="9"/>
  <c r="I65" i="9"/>
  <c r="H69" i="9"/>
  <c r="I69" i="9" s="1"/>
  <c r="U9" i="8"/>
  <c r="AI65" i="8"/>
  <c r="AJ65" i="8"/>
  <c r="U27" i="8"/>
  <c r="J45" i="8"/>
  <c r="J46" i="8" s="1"/>
  <c r="V15" i="8"/>
  <c r="V34" i="8"/>
  <c r="T34" i="8" s="1"/>
  <c r="S34" i="8" s="1"/>
  <c r="C24" i="8"/>
  <c r="C25" i="8" s="1"/>
  <c r="U12" i="8"/>
  <c r="U29" i="8"/>
  <c r="V23" i="8"/>
  <c r="T23" i="8" s="1"/>
  <c r="S23" i="8" s="1"/>
  <c r="V9" i="8"/>
  <c r="T9" i="8" s="1"/>
  <c r="S9" i="8" s="1"/>
  <c r="U25" i="8"/>
  <c r="X25" i="8" s="1" a="1"/>
  <c r="X25" i="8" s="1"/>
  <c r="AE70" i="8"/>
  <c r="AF70" i="8" s="1"/>
  <c r="J47" i="8"/>
  <c r="J48" i="8" s="1"/>
  <c r="T32" i="8"/>
  <c r="S32" i="8" s="1"/>
  <c r="W32" i="8" a="1"/>
  <c r="W32" i="8" s="1"/>
  <c r="W30" i="8" a="1"/>
  <c r="W30" i="8" s="1"/>
  <c r="W23" i="8" a="1"/>
  <c r="W23" i="8" s="1"/>
  <c r="V12" i="8"/>
  <c r="T12" i="8" s="1"/>
  <c r="S12" i="8" s="1"/>
  <c r="U17" i="8"/>
  <c r="C29" i="8"/>
  <c r="V17" i="8"/>
  <c r="T17" i="8" s="1"/>
  <c r="S17" i="8" s="1"/>
  <c r="W25" i="8" a="1"/>
  <c r="W25" i="8" s="1"/>
  <c r="X34" i="8" a="1"/>
  <c r="X34" i="8" s="1"/>
  <c r="V27" i="8"/>
  <c r="T27" i="8" s="1"/>
  <c r="S27" i="8" s="1"/>
  <c r="U14" i="8"/>
  <c r="W27" i="8" a="1"/>
  <c r="W27" i="8" s="1"/>
  <c r="U31" i="8"/>
  <c r="X31" i="8" s="1" a="1"/>
  <c r="X31" i="8" s="1"/>
  <c r="U8" i="8"/>
  <c r="U11" i="8"/>
  <c r="V14" i="8"/>
  <c r="T14" i="8" s="1"/>
  <c r="S14" i="8" s="1"/>
  <c r="V8" i="8"/>
  <c r="T8" i="8" s="1"/>
  <c r="S8" i="8" s="1"/>
  <c r="AA9" i="8"/>
  <c r="W7" i="8" s="1" a="1"/>
  <c r="W7" i="8" s="1"/>
  <c r="V11" i="8"/>
  <c r="T11" i="8" s="1"/>
  <c r="S11" i="8" s="1"/>
  <c r="W29" i="8" a="1"/>
  <c r="W29" i="8" s="1"/>
  <c r="W31" i="8" a="1"/>
  <c r="W31" i="8" s="1"/>
  <c r="U33" i="8"/>
  <c r="X33" i="8" s="1" a="1"/>
  <c r="X33" i="8" s="1"/>
  <c r="U16" i="8"/>
  <c r="U24" i="8"/>
  <c r="X24" i="8" s="1" a="1"/>
  <c r="X24" i="8" s="1"/>
  <c r="X29" i="8" a="1"/>
  <c r="X29" i="8" s="1"/>
  <c r="W33" i="8" a="1"/>
  <c r="W33" i="8" s="1"/>
  <c r="V7" i="8"/>
  <c r="T7" i="8" s="1"/>
  <c r="S7" i="8" s="1"/>
  <c r="W24" i="8" a="1"/>
  <c r="W24" i="8" s="1"/>
  <c r="U26" i="8"/>
  <c r="X26" i="8" s="1" a="1"/>
  <c r="X26" i="8" s="1"/>
  <c r="U10" i="8"/>
  <c r="U13" i="8"/>
  <c r="V10" i="8"/>
  <c r="T10" i="8" s="1"/>
  <c r="S10" i="8" s="1"/>
  <c r="AA11" i="8"/>
  <c r="V13" i="8"/>
  <c r="T13" i="8" s="1"/>
  <c r="S13" i="8" s="1"/>
  <c r="W26" i="8" a="1"/>
  <c r="W26" i="8" s="1"/>
  <c r="U28" i="8"/>
  <c r="X28" i="8" s="1" a="1"/>
  <c r="X28" i="8" s="1"/>
  <c r="V16" i="8"/>
  <c r="U6" i="8"/>
  <c r="T15" i="8"/>
  <c r="S15" i="8" s="1"/>
  <c r="U30" i="8"/>
  <c r="X30" i="8" s="1" a="1"/>
  <c r="X30" i="8" s="1"/>
  <c r="W34" i="8" a="1"/>
  <c r="W34" i="8" s="1"/>
  <c r="V6" i="8"/>
  <c r="T6" i="8" s="1"/>
  <c r="S6" i="8" s="1"/>
  <c r="U15" i="8"/>
  <c r="W28" i="8" a="1"/>
  <c r="W28" i="8" s="1"/>
  <c r="U32" i="8"/>
  <c r="X32" i="8" s="1" a="1"/>
  <c r="X32" i="8" s="1"/>
  <c r="U7" i="8"/>
  <c r="C20" i="6"/>
  <c r="I70" i="6"/>
  <c r="E48" i="5"/>
  <c r="D48" i="5"/>
  <c r="D43" i="5"/>
  <c r="E43" i="5"/>
  <c r="B92" i="5"/>
  <c r="D47" i="5"/>
  <c r="E47" i="5"/>
  <c r="I2" i="5"/>
  <c r="C44" i="5"/>
  <c r="L66" i="9" l="1"/>
  <c r="I73" i="7"/>
  <c r="H71" i="11"/>
  <c r="I71" i="11" s="1"/>
  <c r="J73" i="7"/>
  <c r="I74" i="7"/>
  <c r="D50" i="5"/>
  <c r="C8" i="5"/>
  <c r="H70" i="9"/>
  <c r="I70" i="9" s="1"/>
  <c r="M66" i="9"/>
  <c r="M65" i="9"/>
  <c r="X7" i="8" a="1"/>
  <c r="X7" i="8" s="1"/>
  <c r="J49" i="8"/>
  <c r="C20" i="8" s="1"/>
  <c r="C21" i="8" s="1"/>
  <c r="X23" i="8" a="1"/>
  <c r="X23" i="8" s="1"/>
  <c r="X27" i="8" a="1"/>
  <c r="X27" i="8" s="1"/>
  <c r="C26" i="8"/>
  <c r="X16" i="8" a="1"/>
  <c r="X16" i="8" s="1"/>
  <c r="X8" i="8" a="1"/>
  <c r="X8" i="8" s="1"/>
  <c r="W8" i="8" a="1"/>
  <c r="W8" i="8" s="1"/>
  <c r="W13" i="8" a="1"/>
  <c r="W13" i="8" s="1"/>
  <c r="X11" i="8" a="1"/>
  <c r="X11" i="8" s="1"/>
  <c r="AA6" i="8"/>
  <c r="X14" i="8" a="1"/>
  <c r="X14" i="8" s="1"/>
  <c r="AA7" i="8"/>
  <c r="W17" i="8" a="1"/>
  <c r="W17" i="8" s="1"/>
  <c r="W14" i="8" a="1"/>
  <c r="W14" i="8" s="1"/>
  <c r="AB12" i="8"/>
  <c r="X10" i="8" a="1"/>
  <c r="X10" i="8" s="1"/>
  <c r="W6" i="8" a="1"/>
  <c r="W6" i="8" s="1"/>
  <c r="AE71" i="8"/>
  <c r="W10" i="8" a="1"/>
  <c r="W10" i="8" s="1"/>
  <c r="AC7" i="8" a="1"/>
  <c r="AC7" i="8" s="1"/>
  <c r="C33" i="8" s="1"/>
  <c r="AB13" i="8"/>
  <c r="X6" i="8" a="1"/>
  <c r="X6" i="8" s="1"/>
  <c r="W12" i="8" a="1"/>
  <c r="W12" i="8" s="1"/>
  <c r="W9" i="8" a="1"/>
  <c r="W9" i="8" s="1"/>
  <c r="AC6" i="8" a="1"/>
  <c r="AC6" i="8" s="1"/>
  <c r="C32" i="8" s="1"/>
  <c r="X12" i="8" a="1"/>
  <c r="X12" i="8" s="1"/>
  <c r="X9" i="8" a="1"/>
  <c r="X9" i="8" s="1"/>
  <c r="X15" i="8" a="1"/>
  <c r="X15" i="8" s="1"/>
  <c r="W15" i="8" a="1"/>
  <c r="W15" i="8" s="1"/>
  <c r="W16" i="8" a="1"/>
  <c r="W16" i="8" s="1"/>
  <c r="T16" i="8"/>
  <c r="S16" i="8" s="1"/>
  <c r="X17" i="8" a="1"/>
  <c r="X17" i="8" s="1"/>
  <c r="W11" i="8" a="1"/>
  <c r="W11" i="8" s="1"/>
  <c r="X13" i="8" a="1"/>
  <c r="X13" i="8" s="1"/>
  <c r="M65" i="6"/>
  <c r="M66" i="6"/>
  <c r="I71" i="6"/>
  <c r="J70" i="6"/>
  <c r="N66" i="6"/>
  <c r="N65" i="6"/>
  <c r="D5" i="5"/>
  <c r="D4" i="5"/>
  <c r="E44" i="5"/>
  <c r="D44" i="5"/>
  <c r="C92" i="5"/>
  <c r="B93" i="5"/>
  <c r="H72" i="11" l="1"/>
  <c r="I72" i="11" s="1"/>
  <c r="J74" i="7"/>
  <c r="I75" i="7"/>
  <c r="C38" i="8"/>
  <c r="C37" i="8"/>
  <c r="H71" i="9"/>
  <c r="AE72" i="8"/>
  <c r="AF71" i="8"/>
  <c r="J71" i="6"/>
  <c r="I72" i="6"/>
  <c r="B94" i="5"/>
  <c r="C93" i="5"/>
  <c r="F87" i="5"/>
  <c r="F88" i="5"/>
  <c r="D10" i="5"/>
  <c r="G88" i="5"/>
  <c r="D8" i="5"/>
  <c r="D12" i="5"/>
  <c r="D11" i="5"/>
  <c r="G87" i="5"/>
  <c r="D9" i="5"/>
  <c r="H73" i="11" l="1"/>
  <c r="I73" i="11" s="1"/>
  <c r="I76" i="7"/>
  <c r="J75" i="7"/>
  <c r="H72" i="9"/>
  <c r="I71" i="9"/>
  <c r="AE73" i="8"/>
  <c r="AF72" i="8"/>
  <c r="J72" i="6"/>
  <c r="I73" i="6"/>
  <c r="B95" i="5"/>
  <c r="C94" i="5"/>
  <c r="H74" i="11" l="1"/>
  <c r="I74" i="11" s="1"/>
  <c r="J76" i="7"/>
  <c r="I77" i="7"/>
  <c r="I72" i="9"/>
  <c r="H73" i="9"/>
  <c r="AF73" i="8"/>
  <c r="AE74" i="8"/>
  <c r="J73" i="6"/>
  <c r="I74" i="6"/>
  <c r="C95" i="5"/>
  <c r="B96" i="5"/>
  <c r="H75" i="11" l="1"/>
  <c r="I75" i="11" s="1"/>
  <c r="J77" i="7"/>
  <c r="I78" i="7"/>
  <c r="I73" i="9"/>
  <c r="H74" i="9"/>
  <c r="AE75" i="8"/>
  <c r="AF74" i="8"/>
  <c r="J74" i="6"/>
  <c r="I75" i="6"/>
  <c r="C96" i="5"/>
  <c r="B97" i="5"/>
  <c r="H76" i="11" l="1"/>
  <c r="I76" i="11" s="1"/>
  <c r="J78" i="7"/>
  <c r="I79" i="7"/>
  <c r="I74" i="9"/>
  <c r="H75" i="9"/>
  <c r="AF75" i="8"/>
  <c r="AE76" i="8"/>
  <c r="J75" i="6"/>
  <c r="I76" i="6"/>
  <c r="B98" i="5"/>
  <c r="C97" i="5"/>
  <c r="H77" i="11" l="1"/>
  <c r="I77" i="11" s="1"/>
  <c r="J79" i="7"/>
  <c r="I80" i="7"/>
  <c r="I75" i="9"/>
  <c r="H76" i="9"/>
  <c r="AF76" i="8"/>
  <c r="AE77" i="8"/>
  <c r="J76" i="6"/>
  <c r="I77" i="6"/>
  <c r="B99" i="5"/>
  <c r="C98" i="5"/>
  <c r="H78" i="11" l="1"/>
  <c r="I78" i="11" s="1"/>
  <c r="J80" i="7"/>
  <c r="I81" i="7"/>
  <c r="H77" i="9"/>
  <c r="I76" i="9"/>
  <c r="AE78" i="8"/>
  <c r="AF77" i="8"/>
  <c r="J77" i="6"/>
  <c r="I78" i="6"/>
  <c r="B100" i="5"/>
  <c r="C99" i="5"/>
  <c r="H79" i="11" l="1"/>
  <c r="I79" i="11" s="1"/>
  <c r="J81" i="7"/>
  <c r="I82" i="7"/>
  <c r="I77" i="9"/>
  <c r="H78" i="9"/>
  <c r="AF78" i="8"/>
  <c r="AE79" i="8"/>
  <c r="J78" i="6"/>
  <c r="I79" i="6"/>
  <c r="B101" i="5"/>
  <c r="C100" i="5"/>
  <c r="H80" i="11" l="1"/>
  <c r="I80" i="11" s="1"/>
  <c r="J82" i="7"/>
  <c r="I83" i="7"/>
  <c r="I78" i="9"/>
  <c r="H79" i="9"/>
  <c r="AE80" i="8"/>
  <c r="AF79" i="8"/>
  <c r="J79" i="6"/>
  <c r="I80" i="6"/>
  <c r="B102" i="5"/>
  <c r="C101" i="5"/>
  <c r="H81" i="11" l="1"/>
  <c r="I81" i="11" s="1"/>
  <c r="J83" i="7"/>
  <c r="I84" i="7"/>
  <c r="I79" i="9"/>
  <c r="H80" i="9"/>
  <c r="AE81" i="8"/>
  <c r="AF80" i="8"/>
  <c r="J80" i="6"/>
  <c r="I81" i="6"/>
  <c r="B103" i="5"/>
  <c r="C102" i="5"/>
  <c r="H82" i="11" l="1"/>
  <c r="I82" i="11" s="1"/>
  <c r="J84" i="7"/>
  <c r="I85" i="7"/>
  <c r="I80" i="9"/>
  <c r="H81" i="9"/>
  <c r="AF81" i="8"/>
  <c r="AE82" i="8"/>
  <c r="J81" i="6"/>
  <c r="I82" i="6"/>
  <c r="C103" i="5"/>
  <c r="B104" i="5"/>
  <c r="H83" i="11" l="1"/>
  <c r="I83" i="11" s="1"/>
  <c r="I86" i="7"/>
  <c r="J85" i="7"/>
  <c r="I81" i="9"/>
  <c r="H82" i="9"/>
  <c r="AF82" i="8"/>
  <c r="AE83" i="8"/>
  <c r="J82" i="6"/>
  <c r="I83" i="6"/>
  <c r="C104" i="5"/>
  <c r="B105" i="5"/>
  <c r="H84" i="11" l="1"/>
  <c r="I84" i="11" s="1"/>
  <c r="J86" i="7"/>
  <c r="I87" i="7"/>
  <c r="I82" i="9"/>
  <c r="H83" i="9"/>
  <c r="AF83" i="8"/>
  <c r="AE84" i="8"/>
  <c r="J83" i="6"/>
  <c r="I84" i="6"/>
  <c r="B106" i="5"/>
  <c r="C105" i="5"/>
  <c r="H85" i="11" l="1"/>
  <c r="I85" i="11" s="1"/>
  <c r="J87" i="7"/>
  <c r="I88" i="7"/>
  <c r="I83" i="9"/>
  <c r="H84" i="9"/>
  <c r="AF84" i="8"/>
  <c r="AE85" i="8"/>
  <c r="J84" i="6"/>
  <c r="I85" i="6"/>
  <c r="B107" i="5"/>
  <c r="C106" i="5"/>
  <c r="H86" i="11" l="1"/>
  <c r="I86" i="11" s="1"/>
  <c r="J88" i="7"/>
  <c r="I89" i="7"/>
  <c r="I84" i="9"/>
  <c r="H85" i="9"/>
  <c r="AF85" i="8"/>
  <c r="AE86" i="8"/>
  <c r="J85" i="6"/>
  <c r="I86" i="6"/>
  <c r="B108" i="5"/>
  <c r="C107" i="5"/>
  <c r="H87" i="11" l="1"/>
  <c r="I87" i="11" s="1"/>
  <c r="J89" i="7"/>
  <c r="I90" i="7"/>
  <c r="I85" i="9"/>
  <c r="H86" i="9"/>
  <c r="AE87" i="8"/>
  <c r="AF86" i="8"/>
  <c r="J86" i="6"/>
  <c r="I87" i="6"/>
  <c r="B109" i="5"/>
  <c r="C108" i="5"/>
  <c r="H88" i="11" l="1"/>
  <c r="I88" i="11" s="1"/>
  <c r="I91" i="7"/>
  <c r="J90" i="7"/>
  <c r="I86" i="9"/>
  <c r="H87" i="9"/>
  <c r="AF87" i="8"/>
  <c r="AE88" i="8"/>
  <c r="J87" i="6"/>
  <c r="I88" i="6"/>
  <c r="B110" i="5"/>
  <c r="C109" i="5"/>
  <c r="H89" i="11" l="1"/>
  <c r="I89" i="11" s="1"/>
  <c r="I92" i="7"/>
  <c r="J91" i="7"/>
  <c r="I87" i="9"/>
  <c r="H88" i="9"/>
  <c r="AF88" i="8"/>
  <c r="AE89" i="8"/>
  <c r="J88" i="6"/>
  <c r="I89" i="6"/>
  <c r="B111" i="5"/>
  <c r="C110" i="5"/>
  <c r="H90" i="11" l="1"/>
  <c r="I90" i="11" s="1"/>
  <c r="J92" i="7"/>
  <c r="I93" i="7"/>
  <c r="I88" i="9"/>
  <c r="H89" i="9"/>
  <c r="AF89" i="8"/>
  <c r="AE90" i="8"/>
  <c r="J89" i="6"/>
  <c r="I90" i="6"/>
  <c r="C111" i="5"/>
  <c r="B112" i="5"/>
  <c r="H91" i="11" l="1"/>
  <c r="I91" i="11" s="1"/>
  <c r="J93" i="7"/>
  <c r="I94" i="7"/>
  <c r="I89" i="9"/>
  <c r="H90" i="9"/>
  <c r="AE91" i="8"/>
  <c r="AF90" i="8"/>
  <c r="J90" i="6"/>
  <c r="I91" i="6"/>
  <c r="C112" i="5"/>
  <c r="B113" i="5"/>
  <c r="H92" i="11" l="1"/>
  <c r="I92" i="11" s="1"/>
  <c r="J94" i="7"/>
  <c r="I95" i="7"/>
  <c r="I90" i="9"/>
  <c r="H91" i="9"/>
  <c r="AE92" i="8"/>
  <c r="AF91" i="8"/>
  <c r="J91" i="6"/>
  <c r="I92" i="6"/>
  <c r="B114" i="5"/>
  <c r="C113" i="5"/>
  <c r="H93" i="11" l="1"/>
  <c r="I93" i="11" s="1"/>
  <c r="J95" i="7"/>
  <c r="I96" i="7"/>
  <c r="I91" i="9"/>
  <c r="H92" i="9"/>
  <c r="AF92" i="8"/>
  <c r="AE93" i="8"/>
  <c r="J92" i="6"/>
  <c r="I93" i="6"/>
  <c r="B115" i="5"/>
  <c r="C114" i="5"/>
  <c r="H94" i="11" l="1"/>
  <c r="I94" i="11" s="1"/>
  <c r="J96" i="7"/>
  <c r="I97" i="7"/>
  <c r="I92" i="9"/>
  <c r="H93" i="9"/>
  <c r="AF93" i="8"/>
  <c r="AE94" i="8"/>
  <c r="J93" i="6"/>
  <c r="I94" i="6"/>
  <c r="B116" i="5"/>
  <c r="C115" i="5"/>
  <c r="H95" i="11" l="1"/>
  <c r="I95" i="11" s="1"/>
  <c r="J97" i="7"/>
  <c r="I98" i="7"/>
  <c r="I93" i="9"/>
  <c r="H94" i="9"/>
  <c r="AE95" i="8"/>
  <c r="AF94" i="8"/>
  <c r="J94" i="6"/>
  <c r="I95" i="6"/>
  <c r="C116" i="5"/>
  <c r="B117" i="5"/>
  <c r="H96" i="11" l="1"/>
  <c r="I96" i="11" s="1"/>
  <c r="J98" i="7"/>
  <c r="I99" i="7"/>
  <c r="I94" i="9"/>
  <c r="H95" i="9"/>
  <c r="AF95" i="8"/>
  <c r="AE96" i="8"/>
  <c r="J95" i="6"/>
  <c r="I96" i="6"/>
  <c r="B118" i="5"/>
  <c r="C117" i="5"/>
  <c r="H97" i="11" l="1"/>
  <c r="I97" i="11" s="1"/>
  <c r="J99" i="7"/>
  <c r="I100" i="7"/>
  <c r="I95" i="9"/>
  <c r="H96" i="9"/>
  <c r="AE97" i="8"/>
  <c r="AF96" i="8"/>
  <c r="J96" i="6"/>
  <c r="I97" i="6"/>
  <c r="B119" i="5"/>
  <c r="C118" i="5"/>
  <c r="H98" i="11" l="1"/>
  <c r="I98" i="11" s="1"/>
  <c r="J100" i="7"/>
  <c r="I101" i="7"/>
  <c r="I96" i="9"/>
  <c r="H97" i="9"/>
  <c r="AE98" i="8"/>
  <c r="AF97" i="8"/>
  <c r="J97" i="6"/>
  <c r="I98" i="6"/>
  <c r="C119" i="5"/>
  <c r="B120" i="5"/>
  <c r="H99" i="11" l="1"/>
  <c r="I99" i="11" s="1"/>
  <c r="J101" i="7"/>
  <c r="I102" i="7"/>
  <c r="I97" i="9"/>
  <c r="H98" i="9"/>
  <c r="AF98" i="8"/>
  <c r="AE99" i="8"/>
  <c r="J98" i="6"/>
  <c r="I99" i="6"/>
  <c r="B121" i="5"/>
  <c r="C120" i="5"/>
  <c r="H100" i="11" l="1"/>
  <c r="I100" i="11" s="1"/>
  <c r="J102" i="7"/>
  <c r="I103" i="7"/>
  <c r="I98" i="9"/>
  <c r="H99" i="9"/>
  <c r="AF99" i="8"/>
  <c r="AE100" i="8"/>
  <c r="J99" i="6"/>
  <c r="I100" i="6"/>
  <c r="B122" i="5"/>
  <c r="C121" i="5"/>
  <c r="H101" i="11" l="1"/>
  <c r="I101" i="11" s="1"/>
  <c r="J103" i="7"/>
  <c r="I104" i="7"/>
  <c r="I99" i="9"/>
  <c r="H100" i="9"/>
  <c r="AF100" i="8"/>
  <c r="AE101" i="8"/>
  <c r="J100" i="6"/>
  <c r="I101" i="6"/>
  <c r="B123" i="5"/>
  <c r="C122" i="5"/>
  <c r="H102" i="11" l="1"/>
  <c r="I102" i="11" s="1"/>
  <c r="I105" i="7"/>
  <c r="J104" i="7"/>
  <c r="I100" i="9"/>
  <c r="H101" i="9"/>
  <c r="AF101" i="8"/>
  <c r="AE102" i="8"/>
  <c r="J101" i="6"/>
  <c r="I102" i="6"/>
  <c r="B124" i="5"/>
  <c r="C123" i="5"/>
  <c r="H103" i="11" l="1"/>
  <c r="I103" i="11" s="1"/>
  <c r="J105" i="7"/>
  <c r="I106" i="7"/>
  <c r="I101" i="9"/>
  <c r="H102" i="9"/>
  <c r="AE103" i="8"/>
  <c r="AF102" i="8"/>
  <c r="J102" i="6"/>
  <c r="I103" i="6"/>
  <c r="B125" i="5"/>
  <c r="C124" i="5"/>
  <c r="H104" i="11" l="1"/>
  <c r="I104" i="11" s="1"/>
  <c r="J106" i="7"/>
  <c r="I107" i="7"/>
  <c r="I102" i="9"/>
  <c r="H103" i="9"/>
  <c r="AF103" i="8"/>
  <c r="AE104" i="8"/>
  <c r="J103" i="6"/>
  <c r="I104" i="6"/>
  <c r="B126" i="5"/>
  <c r="C125" i="5"/>
  <c r="H105" i="11" l="1"/>
  <c r="I105" i="11" s="1"/>
  <c r="I108" i="7"/>
  <c r="J107" i="7"/>
  <c r="I103" i="9"/>
  <c r="H104" i="9"/>
  <c r="AE105" i="8"/>
  <c r="AF104" i="8"/>
  <c r="J104" i="6"/>
  <c r="I105" i="6"/>
  <c r="B127" i="5"/>
  <c r="C126" i="5"/>
  <c r="H106" i="11" l="1"/>
  <c r="I106" i="11" s="1"/>
  <c r="J108" i="7"/>
  <c r="I109" i="7"/>
  <c r="I104" i="9"/>
  <c r="H105" i="9"/>
  <c r="AE106" i="8"/>
  <c r="AF105" i="8"/>
  <c r="J105" i="6"/>
  <c r="I106" i="6"/>
  <c r="C127" i="5"/>
  <c r="B128" i="5"/>
  <c r="H107" i="11" l="1"/>
  <c r="I107" i="11" s="1"/>
  <c r="I110" i="7"/>
  <c r="J109" i="7"/>
  <c r="I105" i="9"/>
  <c r="H106" i="9"/>
  <c r="AF106" i="8"/>
  <c r="AE107" i="8"/>
  <c r="J106" i="6"/>
  <c r="I107" i="6"/>
  <c r="B129" i="5"/>
  <c r="C128" i="5"/>
  <c r="H108" i="11" l="1"/>
  <c r="I108" i="11" s="1"/>
  <c r="I111" i="7"/>
  <c r="J110" i="7"/>
  <c r="I106" i="9"/>
  <c r="H107" i="9"/>
  <c r="AE108" i="8"/>
  <c r="AF107" i="8"/>
  <c r="J107" i="6"/>
  <c r="I108" i="6"/>
  <c r="B130" i="5"/>
  <c r="C129" i="5"/>
  <c r="H109" i="11" l="1"/>
  <c r="I109" i="11" s="1"/>
  <c r="J111" i="7"/>
  <c r="I112" i="7"/>
  <c r="I107" i="9"/>
  <c r="H108" i="9"/>
  <c r="AE109" i="8"/>
  <c r="AF108" i="8"/>
  <c r="J108" i="6"/>
  <c r="I109" i="6"/>
  <c r="B131" i="5"/>
  <c r="C130" i="5"/>
  <c r="H110" i="11" l="1"/>
  <c r="I110" i="11" s="1"/>
  <c r="I113" i="7"/>
  <c r="J112" i="7"/>
  <c r="I108" i="9"/>
  <c r="H109" i="9"/>
  <c r="AE110" i="8"/>
  <c r="AF109" i="8"/>
  <c r="J109" i="6"/>
  <c r="I110" i="6"/>
  <c r="B132" i="5"/>
  <c r="C131" i="5"/>
  <c r="H111" i="11" l="1"/>
  <c r="I111" i="11" s="1"/>
  <c r="J113" i="7"/>
  <c r="I114" i="7"/>
  <c r="I109" i="9"/>
  <c r="H110" i="9"/>
  <c r="AF110" i="8"/>
  <c r="AE111" i="8"/>
  <c r="J110" i="6"/>
  <c r="I111" i="6"/>
  <c r="B133" i="5"/>
  <c r="C132" i="5"/>
  <c r="H112" i="11" l="1"/>
  <c r="I112" i="11" s="1"/>
  <c r="I115" i="7"/>
  <c r="J114" i="7"/>
  <c r="I110" i="9"/>
  <c r="H111" i="9"/>
  <c r="AF111" i="8"/>
  <c r="AE112" i="8"/>
  <c r="J111" i="6"/>
  <c r="I112" i="6"/>
  <c r="B134" i="5"/>
  <c r="C133" i="5"/>
  <c r="H113" i="11" l="1"/>
  <c r="I113" i="11" s="1"/>
  <c r="J115" i="7"/>
  <c r="I116" i="7"/>
  <c r="I111" i="9"/>
  <c r="H112" i="9"/>
  <c r="AE113" i="8"/>
  <c r="AF112" i="8"/>
  <c r="J112" i="6"/>
  <c r="I113" i="6"/>
  <c r="B135" i="5"/>
  <c r="C134" i="5"/>
  <c r="H114" i="11" l="1"/>
  <c r="I114" i="11" s="1"/>
  <c r="J116" i="7"/>
  <c r="I117" i="7"/>
  <c r="J117" i="7" s="1"/>
  <c r="I112" i="9"/>
  <c r="H113" i="9"/>
  <c r="AF113" i="8"/>
  <c r="AE114" i="8"/>
  <c r="J113" i="6"/>
  <c r="I114" i="6"/>
  <c r="C135" i="5"/>
  <c r="B136" i="5"/>
  <c r="H115" i="11" l="1"/>
  <c r="I115" i="11" s="1"/>
  <c r="I113" i="9"/>
  <c r="H114" i="9"/>
  <c r="AF114" i="8"/>
  <c r="AE115" i="8"/>
  <c r="J114" i="6"/>
  <c r="I115" i="6"/>
  <c r="B137" i="5"/>
  <c r="C136" i="5"/>
  <c r="H116" i="11" l="1"/>
  <c r="I116" i="11" s="1"/>
  <c r="I114" i="9"/>
  <c r="H115" i="9"/>
  <c r="AF115" i="8"/>
  <c r="AE116" i="8"/>
  <c r="J115" i="6"/>
  <c r="I116" i="6"/>
  <c r="B138" i="5"/>
  <c r="C137" i="5"/>
  <c r="H117" i="11" l="1"/>
  <c r="I117" i="11" s="1"/>
  <c r="I115" i="9"/>
  <c r="H116" i="9"/>
  <c r="AF116" i="8"/>
  <c r="AE117" i="8"/>
  <c r="I118" i="7"/>
  <c r="J116" i="6"/>
  <c r="I117" i="6"/>
  <c r="B139" i="5"/>
  <c r="C138" i="5"/>
  <c r="H118" i="11" l="1"/>
  <c r="I118" i="11" s="1"/>
  <c r="I116" i="9"/>
  <c r="H117" i="9"/>
  <c r="AF117" i="8"/>
  <c r="AE118" i="8"/>
  <c r="I119" i="7"/>
  <c r="J118" i="7"/>
  <c r="J117" i="6"/>
  <c r="I118" i="6"/>
  <c r="B140" i="5"/>
  <c r="C139" i="5"/>
  <c r="H119" i="11" l="1"/>
  <c r="I119" i="11" s="1"/>
  <c r="I117" i="9"/>
  <c r="H118" i="9"/>
  <c r="AF118" i="8"/>
  <c r="AE119" i="8"/>
  <c r="I120" i="7"/>
  <c r="J119" i="7"/>
  <c r="J118" i="6"/>
  <c r="I119" i="6"/>
  <c r="B141" i="5"/>
  <c r="C140" i="5"/>
  <c r="H120" i="11" l="1"/>
  <c r="I120" i="11" s="1"/>
  <c r="I118" i="9"/>
  <c r="H119" i="9"/>
  <c r="AF119" i="8"/>
  <c r="AE120" i="8"/>
  <c r="J120" i="7"/>
  <c r="I121" i="7"/>
  <c r="J119" i="6"/>
  <c r="I120" i="6"/>
  <c r="B142" i="5"/>
  <c r="C141" i="5"/>
  <c r="H121" i="11" l="1"/>
  <c r="I121" i="11" s="1"/>
  <c r="I119" i="9"/>
  <c r="H120" i="9"/>
  <c r="AE121" i="8"/>
  <c r="AF120" i="8"/>
  <c r="I122" i="7"/>
  <c r="J121" i="7"/>
  <c r="J120" i="6"/>
  <c r="I121" i="6"/>
  <c r="B143" i="5"/>
  <c r="C142" i="5"/>
  <c r="H122" i="11" l="1"/>
  <c r="I122" i="11" s="1"/>
  <c r="I120" i="9"/>
  <c r="H121" i="9"/>
  <c r="AF121" i="8"/>
  <c r="AE122" i="8"/>
  <c r="I123" i="7"/>
  <c r="J122" i="7"/>
  <c r="J121" i="6"/>
  <c r="I122" i="6"/>
  <c r="C143" i="5"/>
  <c r="B144" i="5"/>
  <c r="H123" i="11" l="1"/>
  <c r="I123" i="11" s="1"/>
  <c r="I121" i="9"/>
  <c r="H122" i="9"/>
  <c r="AF122" i="8"/>
  <c r="AE123" i="8"/>
  <c r="I124" i="7"/>
  <c r="J123" i="7"/>
  <c r="J122" i="6"/>
  <c r="I123" i="6"/>
  <c r="B145" i="5"/>
  <c r="C144" i="5"/>
  <c r="H124" i="11" l="1"/>
  <c r="I124" i="11" s="1"/>
  <c r="I122" i="9"/>
  <c r="H123" i="9"/>
  <c r="AF123" i="8"/>
  <c r="AE124" i="8"/>
  <c r="I125" i="7"/>
  <c r="J124" i="7"/>
  <c r="J123" i="6"/>
  <c r="I124" i="6"/>
  <c r="B146" i="5"/>
  <c r="C145" i="5"/>
  <c r="H125" i="11" l="1"/>
  <c r="I125" i="11" s="1"/>
  <c r="I123" i="9"/>
  <c r="H124" i="9"/>
  <c r="AE125" i="8"/>
  <c r="AF124" i="8"/>
  <c r="I126" i="7"/>
  <c r="J125" i="7"/>
  <c r="J124" i="6"/>
  <c r="I125" i="6"/>
  <c r="B147" i="5"/>
  <c r="C146" i="5"/>
  <c r="H126" i="11" l="1"/>
  <c r="I126" i="11" s="1"/>
  <c r="I124" i="9"/>
  <c r="H125" i="9"/>
  <c r="AF125" i="8"/>
  <c r="AE126" i="8"/>
  <c r="I127" i="7"/>
  <c r="J126" i="7"/>
  <c r="J125" i="6"/>
  <c r="I126" i="6"/>
  <c r="B148" i="5"/>
  <c r="C147" i="5"/>
  <c r="H127" i="11" l="1"/>
  <c r="I127" i="11" s="1"/>
  <c r="I125" i="9"/>
  <c r="H126" i="9"/>
  <c r="AF126" i="8"/>
  <c r="AE127" i="8"/>
  <c r="I128" i="7"/>
  <c r="J127" i="7"/>
  <c r="J126" i="6"/>
  <c r="I127" i="6"/>
  <c r="C148" i="5"/>
  <c r="B149" i="5"/>
  <c r="H128" i="11" l="1"/>
  <c r="I128" i="11" s="1"/>
  <c r="I126" i="9"/>
  <c r="H127" i="9"/>
  <c r="AE128" i="8"/>
  <c r="AF127" i="8"/>
  <c r="J128" i="7"/>
  <c r="I129" i="7"/>
  <c r="J127" i="6"/>
  <c r="I128" i="6"/>
  <c r="B150" i="5"/>
  <c r="C149" i="5"/>
  <c r="H129" i="11" l="1"/>
  <c r="I129" i="11" s="1"/>
  <c r="I127" i="9"/>
  <c r="H128" i="9"/>
  <c r="AE129" i="8"/>
  <c r="AF128" i="8"/>
  <c r="I130" i="7"/>
  <c r="J129" i="7"/>
  <c r="J128" i="6"/>
  <c r="I129" i="6"/>
  <c r="B151" i="5"/>
  <c r="C150" i="5"/>
  <c r="H130" i="11" l="1"/>
  <c r="I130" i="11" s="1"/>
  <c r="I128" i="9"/>
  <c r="H129" i="9"/>
  <c r="AE130" i="8"/>
  <c r="AF129" i="8"/>
  <c r="I131" i="7"/>
  <c r="J130" i="7"/>
  <c r="J129" i="6"/>
  <c r="I130" i="6"/>
  <c r="C151" i="5"/>
  <c r="B152" i="5"/>
  <c r="H131" i="11" l="1"/>
  <c r="I131" i="11" s="1"/>
  <c r="I129" i="9"/>
  <c r="H130" i="9"/>
  <c r="AF130" i="8"/>
  <c r="AE131" i="8"/>
  <c r="I132" i="7"/>
  <c r="J131" i="7"/>
  <c r="J130" i="6"/>
  <c r="I131" i="6"/>
  <c r="B153" i="5"/>
  <c r="C152" i="5"/>
  <c r="H132" i="11" l="1"/>
  <c r="I132" i="11" s="1"/>
  <c r="I130" i="9"/>
  <c r="H131" i="9"/>
  <c r="AF131" i="8"/>
  <c r="AE132" i="8"/>
  <c r="I133" i="7"/>
  <c r="J132" i="7"/>
  <c r="J131" i="6"/>
  <c r="I132" i="6"/>
  <c r="B154" i="5"/>
  <c r="C153" i="5"/>
  <c r="H133" i="11" l="1"/>
  <c r="I133" i="11" s="1"/>
  <c r="I131" i="9"/>
  <c r="H132" i="9"/>
  <c r="AF132" i="8"/>
  <c r="AE133" i="8"/>
  <c r="I134" i="7"/>
  <c r="J133" i="7"/>
  <c r="J132" i="6"/>
  <c r="I133" i="6"/>
  <c r="B155" i="5"/>
  <c r="C154" i="5"/>
  <c r="H134" i="11" l="1"/>
  <c r="I134" i="11" s="1"/>
  <c r="I132" i="9"/>
  <c r="H133" i="9"/>
  <c r="AF133" i="8"/>
  <c r="AE134" i="8"/>
  <c r="I135" i="7"/>
  <c r="J134" i="7"/>
  <c r="J133" i="6"/>
  <c r="I134" i="6"/>
  <c r="B156" i="5"/>
  <c r="C155" i="5"/>
  <c r="H135" i="11" l="1"/>
  <c r="I135" i="11" s="1"/>
  <c r="I133" i="9"/>
  <c r="H134" i="9"/>
  <c r="AF134" i="8"/>
  <c r="AE135" i="8"/>
  <c r="I136" i="7"/>
  <c r="J135" i="7"/>
  <c r="J134" i="6"/>
  <c r="I135" i="6"/>
  <c r="B157" i="5"/>
  <c r="C156" i="5"/>
  <c r="H136" i="11" l="1"/>
  <c r="I136" i="11" s="1"/>
  <c r="I134" i="9"/>
  <c r="H135" i="9"/>
  <c r="AE136" i="8"/>
  <c r="AF135" i="8"/>
  <c r="J136" i="7"/>
  <c r="I137" i="7"/>
  <c r="J135" i="6"/>
  <c r="I136" i="6"/>
  <c r="B158" i="5"/>
  <c r="C157" i="5"/>
  <c r="H137" i="11" l="1"/>
  <c r="I137" i="11" s="1"/>
  <c r="I135" i="9"/>
  <c r="H136" i="9"/>
  <c r="AF136" i="8"/>
  <c r="AE137" i="8"/>
  <c r="I138" i="7"/>
  <c r="J137" i="7"/>
  <c r="J136" i="6"/>
  <c r="I137" i="6"/>
  <c r="B159" i="5"/>
  <c r="C158" i="5"/>
  <c r="H138" i="11" l="1"/>
  <c r="I138" i="11" s="1"/>
  <c r="I136" i="9"/>
  <c r="H137" i="9"/>
  <c r="AE138" i="8"/>
  <c r="AF137" i="8"/>
  <c r="I139" i="7"/>
  <c r="J138" i="7"/>
  <c r="J137" i="6"/>
  <c r="I138" i="6"/>
  <c r="C159" i="5"/>
  <c r="B160" i="5"/>
  <c r="H139" i="11" l="1"/>
  <c r="I139" i="11" s="1"/>
  <c r="I137" i="9"/>
  <c r="H138" i="9"/>
  <c r="AF138" i="8"/>
  <c r="AE139" i="8"/>
  <c r="I140" i="7"/>
  <c r="J139" i="7"/>
  <c r="J138" i="6"/>
  <c r="I139" i="6"/>
  <c r="B161" i="5"/>
  <c r="C160" i="5"/>
  <c r="H140" i="11" l="1"/>
  <c r="I140" i="11" s="1"/>
  <c r="I138" i="9"/>
  <c r="H139" i="9"/>
  <c r="AE140" i="8"/>
  <c r="AF139" i="8"/>
  <c r="I141" i="7"/>
  <c r="J140" i="7"/>
  <c r="J139" i="6"/>
  <c r="I140" i="6"/>
  <c r="B162" i="5"/>
  <c r="C161" i="5"/>
  <c r="H141" i="11" l="1"/>
  <c r="I141" i="11" s="1"/>
  <c r="I139" i="9"/>
  <c r="H140" i="9"/>
  <c r="AE141" i="8"/>
  <c r="AF140" i="8"/>
  <c r="I142" i="7"/>
  <c r="J141" i="7"/>
  <c r="J140" i="6"/>
  <c r="I141" i="6"/>
  <c r="B163" i="5"/>
  <c r="C162" i="5"/>
  <c r="H142" i="11" l="1"/>
  <c r="I142" i="11" s="1"/>
  <c r="I140" i="9"/>
  <c r="H141" i="9"/>
  <c r="AF141" i="8"/>
  <c r="AE142" i="8"/>
  <c r="I143" i="7"/>
  <c r="J142" i="7"/>
  <c r="J141" i="6"/>
  <c r="I142" i="6"/>
  <c r="B164" i="5"/>
  <c r="C163" i="5"/>
  <c r="H143" i="11" l="1"/>
  <c r="I143" i="11" s="1"/>
  <c r="I141" i="9"/>
  <c r="H142" i="9"/>
  <c r="AE143" i="8"/>
  <c r="AF142" i="8"/>
  <c r="I144" i="7"/>
  <c r="J143" i="7"/>
  <c r="J142" i="6"/>
  <c r="I143" i="6"/>
  <c r="B165" i="5"/>
  <c r="C164" i="5"/>
  <c r="H144" i="11" l="1"/>
  <c r="I144" i="11" s="1"/>
  <c r="I142" i="9"/>
  <c r="H143" i="9"/>
  <c r="AF143" i="8"/>
  <c r="AE144" i="8"/>
  <c r="J144" i="7"/>
  <c r="I145" i="7"/>
  <c r="J143" i="6"/>
  <c r="I144" i="6"/>
  <c r="B166" i="5"/>
  <c r="C165" i="5"/>
  <c r="H145" i="11" l="1"/>
  <c r="I145" i="11" s="1"/>
  <c r="I143" i="9"/>
  <c r="H144" i="9"/>
  <c r="AF144" i="8"/>
  <c r="AE145" i="8"/>
  <c r="I146" i="7"/>
  <c r="J145" i="7"/>
  <c r="J144" i="6"/>
  <c r="I145" i="6"/>
  <c r="B167" i="5"/>
  <c r="C166" i="5"/>
  <c r="H146" i="11" l="1"/>
  <c r="I146" i="11" s="1"/>
  <c r="I144" i="9"/>
  <c r="H145" i="9"/>
  <c r="AF145" i="8"/>
  <c r="AE146" i="8"/>
  <c r="I147" i="7"/>
  <c r="J146" i="7"/>
  <c r="J145" i="6"/>
  <c r="I146" i="6"/>
  <c r="C167" i="5"/>
  <c r="B168" i="5"/>
  <c r="H147" i="11" l="1"/>
  <c r="I147" i="11" s="1"/>
  <c r="I145" i="9"/>
  <c r="H146" i="9"/>
  <c r="AE147" i="8"/>
  <c r="AF146" i="8"/>
  <c r="I148" i="7"/>
  <c r="J147" i="7"/>
  <c r="J146" i="6"/>
  <c r="I147" i="6"/>
  <c r="B169" i="5"/>
  <c r="C168" i="5"/>
  <c r="H148" i="11" l="1"/>
  <c r="I148" i="11" s="1"/>
  <c r="I146" i="9"/>
  <c r="H147" i="9"/>
  <c r="AE148" i="8"/>
  <c r="AF147" i="8"/>
  <c r="I149" i="7"/>
  <c r="J148" i="7"/>
  <c r="J147" i="6"/>
  <c r="I148" i="6"/>
  <c r="B170" i="5"/>
  <c r="C169" i="5"/>
  <c r="H149" i="11" l="1"/>
  <c r="I149" i="11" s="1"/>
  <c r="I147" i="9"/>
  <c r="H148" i="9"/>
  <c r="AE149" i="8"/>
  <c r="AF148" i="8"/>
  <c r="I150" i="7"/>
  <c r="J149" i="7"/>
  <c r="J148" i="6"/>
  <c r="I149" i="6"/>
  <c r="B171" i="5"/>
  <c r="C170" i="5"/>
  <c r="H150" i="11" l="1"/>
  <c r="I150" i="11" s="1"/>
  <c r="I148" i="9"/>
  <c r="H149" i="9"/>
  <c r="AE150" i="8"/>
  <c r="AF149" i="8"/>
  <c r="I151" i="7"/>
  <c r="J150" i="7"/>
  <c r="J149" i="6"/>
  <c r="I150" i="6"/>
  <c r="B172" i="5"/>
  <c r="C171" i="5"/>
  <c r="H151" i="11" l="1"/>
  <c r="I151" i="11" s="1"/>
  <c r="I149" i="9"/>
  <c r="H150" i="9"/>
  <c r="AF150" i="8"/>
  <c r="AE151" i="8"/>
  <c r="I152" i="7"/>
  <c r="J151" i="7"/>
  <c r="J150" i="6"/>
  <c r="I151" i="6"/>
  <c r="B173" i="5"/>
  <c r="C172" i="5"/>
  <c r="H152" i="11" l="1"/>
  <c r="I152" i="11" s="1"/>
  <c r="I150" i="9"/>
  <c r="H151" i="9"/>
  <c r="AE152" i="8"/>
  <c r="AF151" i="8"/>
  <c r="J152" i="7"/>
  <c r="I153" i="7"/>
  <c r="J151" i="6"/>
  <c r="I152" i="6"/>
  <c r="B174" i="5"/>
  <c r="C173" i="5"/>
  <c r="H153" i="11" l="1"/>
  <c r="I153" i="11" s="1"/>
  <c r="I151" i="9"/>
  <c r="H152" i="9"/>
  <c r="AE153" i="8"/>
  <c r="AF152" i="8"/>
  <c r="I154" i="7"/>
  <c r="J153" i="7"/>
  <c r="J152" i="6"/>
  <c r="I153" i="6"/>
  <c r="B175" i="5"/>
  <c r="C174" i="5"/>
  <c r="H154" i="11" l="1"/>
  <c r="I154" i="11" s="1"/>
  <c r="I152" i="9"/>
  <c r="H153" i="9"/>
  <c r="AF153" i="8"/>
  <c r="AE154" i="8"/>
  <c r="I155" i="7"/>
  <c r="J154" i="7"/>
  <c r="J153" i="6"/>
  <c r="I154" i="6"/>
  <c r="C175" i="5"/>
  <c r="B176" i="5"/>
  <c r="H155" i="11" l="1"/>
  <c r="I155" i="11" s="1"/>
  <c r="I153" i="9"/>
  <c r="H154" i="9"/>
  <c r="AF154" i="8"/>
  <c r="AE155" i="8"/>
  <c r="I156" i="7"/>
  <c r="J155" i="7"/>
  <c r="J154" i="6"/>
  <c r="I155" i="6"/>
  <c r="B177" i="5"/>
  <c r="C176" i="5"/>
  <c r="H156" i="11" l="1"/>
  <c r="I156" i="11" s="1"/>
  <c r="I154" i="9"/>
  <c r="H155" i="9"/>
  <c r="AF155" i="8"/>
  <c r="AE156" i="8"/>
  <c r="I157" i="7"/>
  <c r="J156" i="7"/>
  <c r="J155" i="6"/>
  <c r="I156" i="6"/>
  <c r="B178" i="5"/>
  <c r="C177" i="5"/>
  <c r="H157" i="11" l="1"/>
  <c r="I157" i="11" s="1"/>
  <c r="I155" i="9"/>
  <c r="H156" i="9"/>
  <c r="AF156" i="8"/>
  <c r="AE157" i="8"/>
  <c r="I158" i="7"/>
  <c r="J157" i="7"/>
  <c r="J156" i="6"/>
  <c r="I157" i="6"/>
  <c r="B179" i="5"/>
  <c r="C178" i="5"/>
  <c r="H158" i="11" l="1"/>
  <c r="I158" i="11" s="1"/>
  <c r="I156" i="9"/>
  <c r="H157" i="9"/>
  <c r="AE158" i="8"/>
  <c r="AF157" i="8"/>
  <c r="I159" i="7"/>
  <c r="J158" i="7"/>
  <c r="J157" i="6"/>
  <c r="I158" i="6"/>
  <c r="B180" i="5"/>
  <c r="C179" i="5"/>
  <c r="H159" i="11" l="1"/>
  <c r="I159" i="11" s="1"/>
  <c r="I157" i="9"/>
  <c r="H158" i="9"/>
  <c r="AE159" i="8"/>
  <c r="AF158" i="8"/>
  <c r="I160" i="7"/>
  <c r="J159" i="7"/>
  <c r="J158" i="6"/>
  <c r="I159" i="6"/>
  <c r="C180" i="5"/>
  <c r="B181" i="5"/>
  <c r="H160" i="11" l="1"/>
  <c r="I160" i="11" s="1"/>
  <c r="I158" i="9"/>
  <c r="H159" i="9"/>
  <c r="AE160" i="8"/>
  <c r="AF159" i="8"/>
  <c r="J160" i="7"/>
  <c r="I161" i="7"/>
  <c r="J159" i="6"/>
  <c r="I160" i="6"/>
  <c r="B182" i="5"/>
  <c r="C181" i="5"/>
  <c r="H161" i="11" l="1"/>
  <c r="I161" i="11" s="1"/>
  <c r="I159" i="9"/>
  <c r="H160" i="9"/>
  <c r="AF160" i="8"/>
  <c r="AE161" i="8"/>
  <c r="I162" i="7"/>
  <c r="J161" i="7"/>
  <c r="J160" i="6"/>
  <c r="I161" i="6"/>
  <c r="B183" i="5"/>
  <c r="C182" i="5"/>
  <c r="H162" i="11" l="1"/>
  <c r="I162" i="11" s="1"/>
  <c r="I160" i="9"/>
  <c r="H161" i="9"/>
  <c r="AF161" i="8"/>
  <c r="AE162" i="8"/>
  <c r="I163" i="7"/>
  <c r="J162" i="7"/>
  <c r="J161" i="6"/>
  <c r="I162" i="6"/>
  <c r="C183" i="5"/>
  <c r="B184" i="5"/>
  <c r="H163" i="11" l="1"/>
  <c r="I163" i="11" s="1"/>
  <c r="I161" i="9"/>
  <c r="H162" i="9"/>
  <c r="AF162" i="8"/>
  <c r="AE163" i="8"/>
  <c r="I164" i="7"/>
  <c r="J163" i="7"/>
  <c r="J162" i="6"/>
  <c r="I163" i="6"/>
  <c r="B185" i="5"/>
  <c r="C184" i="5"/>
  <c r="H164" i="11" l="1"/>
  <c r="I164" i="11" s="1"/>
  <c r="I162" i="9"/>
  <c r="H163" i="9"/>
  <c r="AF163" i="8"/>
  <c r="AE164" i="8"/>
  <c r="I165" i="7"/>
  <c r="J164" i="7"/>
  <c r="J163" i="6"/>
  <c r="I164" i="6"/>
  <c r="B186" i="5"/>
  <c r="C185" i="5"/>
  <c r="H165" i="11" l="1"/>
  <c r="I165" i="11" s="1"/>
  <c r="I163" i="9"/>
  <c r="H164" i="9"/>
  <c r="AF164" i="8"/>
  <c r="AE165" i="8"/>
  <c r="I166" i="7"/>
  <c r="J165" i="7"/>
  <c r="J164" i="6"/>
  <c r="I165" i="6"/>
  <c r="B187" i="5"/>
  <c r="C186" i="5"/>
  <c r="H166" i="11" l="1"/>
  <c r="I166" i="11" s="1"/>
  <c r="I164" i="9"/>
  <c r="H165" i="9"/>
  <c r="AF165" i="8"/>
  <c r="AE166" i="8"/>
  <c r="I167" i="7"/>
  <c r="J166" i="7"/>
  <c r="J165" i="6"/>
  <c r="I166" i="6"/>
  <c r="B188" i="5"/>
  <c r="C187" i="5"/>
  <c r="H167" i="11" l="1"/>
  <c r="I167" i="11" s="1"/>
  <c r="I165" i="9"/>
  <c r="H166" i="9"/>
  <c r="AE167" i="8"/>
  <c r="AF166" i="8"/>
  <c r="I168" i="7"/>
  <c r="J167" i="7"/>
  <c r="J166" i="6"/>
  <c r="I167" i="6"/>
  <c r="B189" i="5"/>
  <c r="C188" i="5"/>
  <c r="J59" i="7" l="1"/>
  <c r="H168" i="11"/>
  <c r="I168" i="11" s="1"/>
  <c r="I166" i="9"/>
  <c r="H167" i="9"/>
  <c r="AF167" i="8"/>
  <c r="AE168" i="8"/>
  <c r="AF59" i="8"/>
  <c r="J168" i="7"/>
  <c r="I169" i="7"/>
  <c r="J60" i="7" s="1"/>
  <c r="J167" i="6"/>
  <c r="I168" i="6"/>
  <c r="B190" i="5"/>
  <c r="C189" i="5"/>
  <c r="H169" i="11" l="1"/>
  <c r="I169" i="11" s="1"/>
  <c r="I59" i="11"/>
  <c r="I167" i="9"/>
  <c r="H168" i="9"/>
  <c r="AF168" i="8"/>
  <c r="AE169" i="8"/>
  <c r="I170" i="7"/>
  <c r="J169" i="7"/>
  <c r="J168" i="6"/>
  <c r="J59" i="6"/>
  <c r="I169" i="6"/>
  <c r="B191" i="5"/>
  <c r="C190" i="5"/>
  <c r="C81" i="5"/>
  <c r="H170" i="11" l="1"/>
  <c r="I170" i="11" s="1"/>
  <c r="I60" i="11"/>
  <c r="I168" i="9"/>
  <c r="I59" i="9" s="1"/>
  <c r="H169" i="9"/>
  <c r="I60" i="9"/>
  <c r="AF169" i="8"/>
  <c r="AF60" i="8" s="1"/>
  <c r="AE170" i="8"/>
  <c r="I171" i="7"/>
  <c r="J170" i="7"/>
  <c r="J169" i="6"/>
  <c r="J60" i="6"/>
  <c r="I170" i="6"/>
  <c r="C191" i="5"/>
  <c r="B192" i="5"/>
  <c r="C82" i="5"/>
  <c r="H171" i="11" l="1"/>
  <c r="I171" i="11" s="1"/>
  <c r="I169" i="9"/>
  <c r="H170" i="9"/>
  <c r="AE171" i="8"/>
  <c r="AF170" i="8"/>
  <c r="I172" i="7"/>
  <c r="J171" i="7"/>
  <c r="J170" i="6"/>
  <c r="I171" i="6"/>
  <c r="B193" i="5"/>
  <c r="C192" i="5"/>
  <c r="H172" i="11" l="1"/>
  <c r="I172" i="11" s="1"/>
  <c r="I170" i="9"/>
  <c r="H171" i="9"/>
  <c r="AE172" i="8"/>
  <c r="AF171" i="8"/>
  <c r="I173" i="7"/>
  <c r="J172" i="7"/>
  <c r="J171" i="6"/>
  <c r="I172" i="6"/>
  <c r="B194" i="5"/>
  <c r="C193" i="5"/>
  <c r="H173" i="11" l="1"/>
  <c r="I173" i="11" s="1"/>
  <c r="I171" i="9"/>
  <c r="H172" i="9"/>
  <c r="AF172" i="8"/>
  <c r="AE173" i="8"/>
  <c r="I174" i="7"/>
  <c r="J173" i="7"/>
  <c r="J172" i="6"/>
  <c r="I173" i="6"/>
  <c r="B195" i="5"/>
  <c r="C194" i="5"/>
  <c r="H174" i="11" l="1"/>
  <c r="I174" i="11" s="1"/>
  <c r="I172" i="9"/>
  <c r="H173" i="9"/>
  <c r="AE174" i="8"/>
  <c r="AF173" i="8"/>
  <c r="I175" i="7"/>
  <c r="J174" i="7"/>
  <c r="J173" i="6"/>
  <c r="I174" i="6"/>
  <c r="B196" i="5"/>
  <c r="C195" i="5"/>
  <c r="H175" i="11" l="1"/>
  <c r="I175" i="11" s="1"/>
  <c r="I173" i="9"/>
  <c r="H174" i="9"/>
  <c r="AF174" i="8"/>
  <c r="AE175" i="8"/>
  <c r="I176" i="7"/>
  <c r="J175" i="7"/>
  <c r="J174" i="6"/>
  <c r="I175" i="6"/>
  <c r="B197" i="5"/>
  <c r="C196" i="5"/>
  <c r="H176" i="11" l="1"/>
  <c r="I176" i="11" s="1"/>
  <c r="I174" i="9"/>
  <c r="H175" i="9"/>
  <c r="AF175" i="8"/>
  <c r="AE176" i="8"/>
  <c r="J176" i="7"/>
  <c r="I177" i="7"/>
  <c r="J175" i="6"/>
  <c r="I176" i="6"/>
  <c r="B198" i="5"/>
  <c r="C197" i="5"/>
  <c r="H177" i="11" l="1"/>
  <c r="I177" i="11" s="1"/>
  <c r="I175" i="9"/>
  <c r="H176" i="9"/>
  <c r="AE177" i="8"/>
  <c r="AF176" i="8"/>
  <c r="I178" i="7"/>
  <c r="J177" i="7"/>
  <c r="J176" i="6"/>
  <c r="I177" i="6"/>
  <c r="B199" i="5"/>
  <c r="C198" i="5"/>
  <c r="H178" i="11" l="1"/>
  <c r="I178" i="11" s="1"/>
  <c r="I176" i="9"/>
  <c r="H177" i="9"/>
  <c r="AF177" i="8"/>
  <c r="AE178" i="8"/>
  <c r="I179" i="7"/>
  <c r="J178" i="7"/>
  <c r="J177" i="6"/>
  <c r="I178" i="6"/>
  <c r="C199" i="5"/>
  <c r="B200" i="5"/>
  <c r="H179" i="11" l="1"/>
  <c r="I179" i="11" s="1"/>
  <c r="I177" i="9"/>
  <c r="H178" i="9"/>
  <c r="AE179" i="8"/>
  <c r="AF178" i="8"/>
  <c r="I180" i="7"/>
  <c r="J179" i="7"/>
  <c r="J178" i="6"/>
  <c r="I179" i="6"/>
  <c r="B201" i="5"/>
  <c r="C200" i="5"/>
  <c r="H180" i="11" l="1"/>
  <c r="I180" i="11" s="1"/>
  <c r="I178" i="9"/>
  <c r="H179" i="9"/>
  <c r="AE180" i="8"/>
  <c r="AF179" i="8"/>
  <c r="I181" i="7"/>
  <c r="J180" i="7"/>
  <c r="J179" i="6"/>
  <c r="I180" i="6"/>
  <c r="B202" i="5"/>
  <c r="C201" i="5"/>
  <c r="H181" i="11" l="1"/>
  <c r="I181" i="11" s="1"/>
  <c r="I179" i="9"/>
  <c r="H180" i="9"/>
  <c r="AF180" i="8"/>
  <c r="AE181" i="8"/>
  <c r="I182" i="7"/>
  <c r="J181" i="7"/>
  <c r="J180" i="6"/>
  <c r="I181" i="6"/>
  <c r="B203" i="5"/>
  <c r="C202" i="5"/>
  <c r="H182" i="11" l="1"/>
  <c r="I182" i="11" s="1"/>
  <c r="I180" i="9"/>
  <c r="H181" i="9"/>
  <c r="AE182" i="8"/>
  <c r="AF181" i="8"/>
  <c r="I183" i="7"/>
  <c r="J182" i="7"/>
  <c r="J181" i="6"/>
  <c r="I182" i="6"/>
  <c r="B204" i="5"/>
  <c r="C203" i="5"/>
  <c r="H183" i="11" l="1"/>
  <c r="I183" i="11" s="1"/>
  <c r="I181" i="9"/>
  <c r="H182" i="9"/>
  <c r="AF182" i="8"/>
  <c r="AE183" i="8"/>
  <c r="I184" i="7"/>
  <c r="J183" i="7"/>
  <c r="J182" i="6"/>
  <c r="I183" i="6"/>
  <c r="B205" i="5"/>
  <c r="C204" i="5"/>
  <c r="H184" i="11" l="1"/>
  <c r="I184" i="11" s="1"/>
  <c r="I182" i="9"/>
  <c r="H183" i="9"/>
  <c r="AE184" i="8"/>
  <c r="AF183" i="8"/>
  <c r="J184" i="7"/>
  <c r="I185" i="7"/>
  <c r="J183" i="6"/>
  <c r="I184" i="6"/>
  <c r="B206" i="5"/>
  <c r="C205" i="5"/>
  <c r="H185" i="11" l="1"/>
  <c r="I185" i="11" s="1"/>
  <c r="I183" i="9"/>
  <c r="H184" i="9"/>
  <c r="AF184" i="8"/>
  <c r="AE185" i="8"/>
  <c r="I186" i="7"/>
  <c r="J185" i="7"/>
  <c r="J184" i="6"/>
  <c r="I185" i="6"/>
  <c r="B207" i="5"/>
  <c r="C206" i="5"/>
  <c r="H186" i="11" l="1"/>
  <c r="I186" i="11" s="1"/>
  <c r="I184" i="9"/>
  <c r="H185" i="9"/>
  <c r="AF185" i="8"/>
  <c r="AE186" i="8"/>
  <c r="I187" i="7"/>
  <c r="J186" i="7"/>
  <c r="J185" i="6"/>
  <c r="I186" i="6"/>
  <c r="C207" i="5"/>
  <c r="B208" i="5"/>
  <c r="H187" i="11" l="1"/>
  <c r="I187" i="11" s="1"/>
  <c r="I185" i="9"/>
  <c r="H186" i="9"/>
  <c r="AF186" i="8"/>
  <c r="AE187" i="8"/>
  <c r="I188" i="7"/>
  <c r="J187" i="7"/>
  <c r="J186" i="6"/>
  <c r="I187" i="6"/>
  <c r="B209" i="5"/>
  <c r="C208" i="5"/>
  <c r="H188" i="11" l="1"/>
  <c r="I188" i="11" s="1"/>
  <c r="I186" i="9"/>
  <c r="H187" i="9"/>
  <c r="AF187" i="8"/>
  <c r="AE188" i="8"/>
  <c r="I189" i="7"/>
  <c r="J188" i="7"/>
  <c r="J187" i="6"/>
  <c r="I188" i="6"/>
  <c r="B210" i="5"/>
  <c r="C209" i="5"/>
  <c r="H189" i="11" l="1"/>
  <c r="I189" i="11" s="1"/>
  <c r="I187" i="9"/>
  <c r="H188" i="9"/>
  <c r="AE189" i="8"/>
  <c r="AF188" i="8"/>
  <c r="I190" i="7"/>
  <c r="J189" i="7"/>
  <c r="J188" i="6"/>
  <c r="I189" i="6"/>
  <c r="B211" i="5"/>
  <c r="C210" i="5"/>
  <c r="H190" i="11" l="1"/>
  <c r="I190" i="11" s="1"/>
  <c r="I188" i="9"/>
  <c r="H189" i="9"/>
  <c r="AF189" i="8"/>
  <c r="AE190" i="8"/>
  <c r="I191" i="7"/>
  <c r="J190" i="7"/>
  <c r="J189" i="6"/>
  <c r="I190" i="6"/>
  <c r="B212" i="5"/>
  <c r="C211" i="5"/>
  <c r="H191" i="11" l="1"/>
  <c r="I191" i="11" s="1"/>
  <c r="I189" i="9"/>
  <c r="H190" i="9"/>
  <c r="AE191" i="8"/>
  <c r="AF190" i="8"/>
  <c r="I192" i="7"/>
  <c r="J191" i="7"/>
  <c r="J190" i="6"/>
  <c r="I191" i="6"/>
  <c r="B213" i="5"/>
  <c r="C212" i="5"/>
  <c r="H192" i="11" l="1"/>
  <c r="I192" i="11" s="1"/>
  <c r="I190" i="9"/>
  <c r="H191" i="9"/>
  <c r="AF191" i="8"/>
  <c r="AE192" i="8"/>
  <c r="J192" i="7"/>
  <c r="I193" i="7"/>
  <c r="J191" i="6"/>
  <c r="I192" i="6"/>
  <c r="B214" i="5"/>
  <c r="C213" i="5"/>
  <c r="H193" i="11" l="1"/>
  <c r="I193" i="11" s="1"/>
  <c r="I191" i="9"/>
  <c r="H192" i="9"/>
  <c r="AE193" i="8"/>
  <c r="AF192" i="8"/>
  <c r="I194" i="7"/>
  <c r="J193" i="7"/>
  <c r="J192" i="6"/>
  <c r="I193" i="6"/>
  <c r="B215" i="5"/>
  <c r="C214" i="5"/>
  <c r="H194" i="11" l="1"/>
  <c r="I194" i="11" s="1"/>
  <c r="I192" i="9"/>
  <c r="H193" i="9"/>
  <c r="AE194" i="8"/>
  <c r="AF193" i="8"/>
  <c r="I195" i="7"/>
  <c r="J194" i="7"/>
  <c r="J193" i="6"/>
  <c r="I194" i="6"/>
  <c r="C215" i="5"/>
  <c r="B216" i="5"/>
  <c r="H195" i="11" l="1"/>
  <c r="I195" i="11" s="1"/>
  <c r="I193" i="9"/>
  <c r="H194" i="9"/>
  <c r="AF194" i="8"/>
  <c r="AE195" i="8"/>
  <c r="I196" i="7"/>
  <c r="J195" i="7"/>
  <c r="J194" i="6"/>
  <c r="I195" i="6"/>
  <c r="B217" i="5"/>
  <c r="C216" i="5"/>
  <c r="H196" i="11" l="1"/>
  <c r="I196" i="11" s="1"/>
  <c r="I194" i="9"/>
  <c r="H195" i="9"/>
  <c r="AE196" i="8"/>
  <c r="AF195" i="8"/>
  <c r="I197" i="7"/>
  <c r="J196" i="7"/>
  <c r="J195" i="6"/>
  <c r="I196" i="6"/>
  <c r="B218" i="5"/>
  <c r="C217" i="5"/>
  <c r="H197" i="11" l="1"/>
  <c r="I197" i="11" s="1"/>
  <c r="I195" i="9"/>
  <c r="H196" i="9"/>
  <c r="AE197" i="8"/>
  <c r="AF196" i="8"/>
  <c r="I198" i="7"/>
  <c r="J197" i="7"/>
  <c r="J196" i="6"/>
  <c r="I197" i="6"/>
  <c r="B219" i="5"/>
  <c r="C218" i="5"/>
  <c r="H198" i="11" l="1"/>
  <c r="I198" i="11" s="1"/>
  <c r="I196" i="9"/>
  <c r="H197" i="9"/>
  <c r="AF197" i="8"/>
  <c r="AE198" i="8"/>
  <c r="I199" i="7"/>
  <c r="J198" i="7"/>
  <c r="J197" i="6"/>
  <c r="I198" i="6"/>
  <c r="B220" i="5"/>
  <c r="C219" i="5"/>
  <c r="H199" i="11" l="1"/>
  <c r="I199" i="11" s="1"/>
  <c r="I197" i="9"/>
  <c r="H198" i="9"/>
  <c r="AF198" i="8"/>
  <c r="AE199" i="8"/>
  <c r="I200" i="7"/>
  <c r="J199" i="7"/>
  <c r="J198" i="6"/>
  <c r="I199" i="6"/>
  <c r="B221" i="5"/>
  <c r="C220" i="5"/>
  <c r="H200" i="11" l="1"/>
  <c r="I200" i="11" s="1"/>
  <c r="I198" i="9"/>
  <c r="H199" i="9"/>
  <c r="AE200" i="8"/>
  <c r="AF199" i="8"/>
  <c r="J200" i="7"/>
  <c r="I201" i="7"/>
  <c r="J199" i="6"/>
  <c r="I200" i="6"/>
  <c r="B222" i="5"/>
  <c r="C221" i="5"/>
  <c r="H201" i="11" l="1"/>
  <c r="I201" i="11" s="1"/>
  <c r="I199" i="9"/>
  <c r="H200" i="9"/>
  <c r="AF200" i="8"/>
  <c r="AE201" i="8"/>
  <c r="I202" i="7"/>
  <c r="J201" i="7"/>
  <c r="J200" i="6"/>
  <c r="I201" i="6"/>
  <c r="B223" i="5"/>
  <c r="C222" i="5"/>
  <c r="H202" i="11" l="1"/>
  <c r="I202" i="11" s="1"/>
  <c r="I200" i="9"/>
  <c r="H201" i="9"/>
  <c r="AF201" i="8"/>
  <c r="AE202" i="8"/>
  <c r="I203" i="7"/>
  <c r="J202" i="7"/>
  <c r="J201" i="6"/>
  <c r="I202" i="6"/>
  <c r="C223" i="5"/>
  <c r="B224" i="5"/>
  <c r="H203" i="11" l="1"/>
  <c r="I203" i="11" s="1"/>
  <c r="I201" i="9"/>
  <c r="H202" i="9"/>
  <c r="AF202" i="8"/>
  <c r="AE203" i="8"/>
  <c r="I204" i="7"/>
  <c r="J203" i="7"/>
  <c r="J202" i="6"/>
  <c r="I203" i="6"/>
  <c r="B225" i="5"/>
  <c r="C224" i="5"/>
  <c r="H204" i="11" l="1"/>
  <c r="I204" i="11" s="1"/>
  <c r="I202" i="9"/>
  <c r="H203" i="9"/>
  <c r="AE204" i="8"/>
  <c r="AF203" i="8"/>
  <c r="I205" i="7"/>
  <c r="J204" i="7"/>
  <c r="J203" i="6"/>
  <c r="I204" i="6"/>
  <c r="B226" i="5"/>
  <c r="C225" i="5"/>
  <c r="H205" i="11" l="1"/>
  <c r="I205" i="11" s="1"/>
  <c r="I203" i="9"/>
  <c r="H204" i="9"/>
  <c r="AE205" i="8"/>
  <c r="AF204" i="8"/>
  <c r="I206" i="7"/>
  <c r="J205" i="7"/>
  <c r="J204" i="6"/>
  <c r="I205" i="6"/>
  <c r="B227" i="5"/>
  <c r="C226" i="5"/>
  <c r="H206" i="11" l="1"/>
  <c r="I206" i="11" s="1"/>
  <c r="I204" i="9"/>
  <c r="H205" i="9"/>
  <c r="AF205" i="8"/>
  <c r="AE206" i="8"/>
  <c r="I207" i="7"/>
  <c r="J206" i="7"/>
  <c r="J205" i="6"/>
  <c r="I206" i="6"/>
  <c r="B228" i="5"/>
  <c r="C227" i="5"/>
  <c r="H207" i="11" l="1"/>
  <c r="I207" i="11" s="1"/>
  <c r="I205" i="9"/>
  <c r="H206" i="9"/>
  <c r="AF206" i="8"/>
  <c r="AE207" i="8"/>
  <c r="I208" i="7"/>
  <c r="J207" i="7"/>
  <c r="J206" i="6"/>
  <c r="I207" i="6"/>
  <c r="B229" i="5"/>
  <c r="C228" i="5"/>
  <c r="H208" i="11" l="1"/>
  <c r="I208" i="11" s="1"/>
  <c r="I206" i="9"/>
  <c r="H207" i="9"/>
  <c r="AF207" i="8"/>
  <c r="AE208" i="8"/>
  <c r="J208" i="7"/>
  <c r="I209" i="7"/>
  <c r="J207" i="6"/>
  <c r="I208" i="6"/>
  <c r="B230" i="5"/>
  <c r="C229" i="5"/>
  <c r="H209" i="11" l="1"/>
  <c r="I209" i="11" s="1"/>
  <c r="I207" i="9"/>
  <c r="H208" i="9"/>
  <c r="AF208" i="8"/>
  <c r="AE209" i="8"/>
  <c r="I210" i="7"/>
  <c r="J209" i="7"/>
  <c r="J208" i="6"/>
  <c r="I209" i="6"/>
  <c r="B231" i="5"/>
  <c r="C230" i="5"/>
  <c r="H210" i="11" l="1"/>
  <c r="I210" i="11" s="1"/>
  <c r="I208" i="9"/>
  <c r="H209" i="9"/>
  <c r="AF209" i="8"/>
  <c r="AE210" i="8"/>
  <c r="I211" i="7"/>
  <c r="J210" i="7"/>
  <c r="J209" i="6"/>
  <c r="I210" i="6"/>
  <c r="C231" i="5"/>
  <c r="B232" i="5"/>
  <c r="H211" i="11" l="1"/>
  <c r="I211" i="11" s="1"/>
  <c r="I209" i="9"/>
  <c r="H210" i="9"/>
  <c r="AF210" i="8"/>
  <c r="AE211" i="8"/>
  <c r="I212" i="7"/>
  <c r="J211" i="7"/>
  <c r="J210" i="6"/>
  <c r="I211" i="6"/>
  <c r="B233" i="5"/>
  <c r="C232" i="5"/>
  <c r="H212" i="11" l="1"/>
  <c r="I212" i="11" s="1"/>
  <c r="I210" i="9"/>
  <c r="H211" i="9"/>
  <c r="AE212" i="8"/>
  <c r="AF211" i="8"/>
  <c r="I213" i="7"/>
  <c r="J212" i="7"/>
  <c r="J211" i="6"/>
  <c r="I212" i="6"/>
  <c r="B234" i="5"/>
  <c r="C233" i="5"/>
  <c r="H213" i="11" l="1"/>
  <c r="I213" i="11" s="1"/>
  <c r="I211" i="9"/>
  <c r="H212" i="9"/>
  <c r="AE213" i="8"/>
  <c r="AF212" i="8"/>
  <c r="I214" i="7"/>
  <c r="J213" i="7"/>
  <c r="J212" i="6"/>
  <c r="I213" i="6"/>
  <c r="B235" i="5"/>
  <c r="C234" i="5"/>
  <c r="H214" i="11" l="1"/>
  <c r="I214" i="11" s="1"/>
  <c r="I212" i="9"/>
  <c r="H213" i="9"/>
  <c r="AF213" i="8"/>
  <c r="AE214" i="8"/>
  <c r="I215" i="7"/>
  <c r="J214" i="7"/>
  <c r="J213" i="6"/>
  <c r="I214" i="6"/>
  <c r="B236" i="5"/>
  <c r="C235" i="5"/>
  <c r="H215" i="11" l="1"/>
  <c r="I215" i="11" s="1"/>
  <c r="I213" i="9"/>
  <c r="H214" i="9"/>
  <c r="AE215" i="8"/>
  <c r="AF214" i="8"/>
  <c r="I216" i="7"/>
  <c r="J215" i="7"/>
  <c r="J214" i="6"/>
  <c r="I215" i="6"/>
  <c r="B237" i="5"/>
  <c r="C236" i="5"/>
  <c r="H216" i="11" l="1"/>
  <c r="I216" i="11" s="1"/>
  <c r="I214" i="9"/>
  <c r="H215" i="9"/>
  <c r="AF215" i="8"/>
  <c r="AE216" i="8"/>
  <c r="J216" i="7"/>
  <c r="I217" i="7"/>
  <c r="J215" i="6"/>
  <c r="I216" i="6"/>
  <c r="B238" i="5"/>
  <c r="C237" i="5"/>
  <c r="H217" i="11" l="1"/>
  <c r="I217" i="11" s="1"/>
  <c r="I215" i="9"/>
  <c r="H216" i="9"/>
  <c r="AF216" i="8"/>
  <c r="AE217" i="8"/>
  <c r="I218" i="7"/>
  <c r="J217" i="7"/>
  <c r="J216" i="6"/>
  <c r="I217" i="6"/>
  <c r="B239" i="5"/>
  <c r="C238" i="5"/>
  <c r="H218" i="11" l="1"/>
  <c r="I218" i="11" s="1"/>
  <c r="I216" i="9"/>
  <c r="H217" i="9"/>
  <c r="AF217" i="8"/>
  <c r="AE218" i="8"/>
  <c r="I219" i="7"/>
  <c r="J218" i="7"/>
  <c r="J217" i="6"/>
  <c r="I218" i="6"/>
  <c r="C239" i="5"/>
  <c r="B240" i="5"/>
  <c r="H219" i="11" l="1"/>
  <c r="I219" i="11" s="1"/>
  <c r="I217" i="9"/>
  <c r="H218" i="9"/>
  <c r="AE219" i="8"/>
  <c r="AF218" i="8"/>
  <c r="I220" i="7"/>
  <c r="J219" i="7"/>
  <c r="J218" i="6"/>
  <c r="I219" i="6"/>
  <c r="B241" i="5"/>
  <c r="C240" i="5"/>
  <c r="H220" i="11" l="1"/>
  <c r="I220" i="11" s="1"/>
  <c r="I218" i="9"/>
  <c r="H219" i="9"/>
  <c r="AE220" i="8"/>
  <c r="AF219" i="8"/>
  <c r="I221" i="7"/>
  <c r="J220" i="7"/>
  <c r="J219" i="6"/>
  <c r="I220" i="6"/>
  <c r="B242" i="5"/>
  <c r="C241" i="5"/>
  <c r="H221" i="11" l="1"/>
  <c r="I221" i="11" s="1"/>
  <c r="I219" i="9"/>
  <c r="H220" i="9"/>
  <c r="AF220" i="8"/>
  <c r="AE221" i="8"/>
  <c r="I222" i="7"/>
  <c r="J221" i="7"/>
  <c r="J220" i="6"/>
  <c r="I221" i="6"/>
  <c r="B243" i="5"/>
  <c r="C242" i="5"/>
  <c r="H222" i="11" l="1"/>
  <c r="I222" i="11" s="1"/>
  <c r="I220" i="9"/>
  <c r="H221" i="9"/>
  <c r="AE222" i="8"/>
  <c r="AF221" i="8"/>
  <c r="I223" i="7"/>
  <c r="J222" i="7"/>
  <c r="J221" i="6"/>
  <c r="I222" i="6"/>
  <c r="B244" i="5"/>
  <c r="C243" i="5"/>
  <c r="H223" i="11" l="1"/>
  <c r="I223" i="11" s="1"/>
  <c r="I221" i="9"/>
  <c r="H222" i="9"/>
  <c r="AF222" i="8"/>
  <c r="AE223" i="8"/>
  <c r="I224" i="7"/>
  <c r="J223" i="7"/>
  <c r="J222" i="6"/>
  <c r="I223" i="6"/>
  <c r="B245" i="5"/>
  <c r="C244" i="5"/>
  <c r="H224" i="11" l="1"/>
  <c r="I224" i="11" s="1"/>
  <c r="I222" i="9"/>
  <c r="H223" i="9"/>
  <c r="AE224" i="8"/>
  <c r="AF223" i="8"/>
  <c r="J224" i="7"/>
  <c r="I225" i="7"/>
  <c r="J223" i="6"/>
  <c r="I224" i="6"/>
  <c r="B246" i="5"/>
  <c r="C245" i="5"/>
  <c r="H225" i="11" l="1"/>
  <c r="I225" i="11" s="1"/>
  <c r="I223" i="9"/>
  <c r="H224" i="9"/>
  <c r="AE225" i="8"/>
  <c r="AF224" i="8"/>
  <c r="I226" i="7"/>
  <c r="J225" i="7"/>
  <c r="J224" i="6"/>
  <c r="I225" i="6"/>
  <c r="B247" i="5"/>
  <c r="C246" i="5"/>
  <c r="H226" i="11" l="1"/>
  <c r="I226" i="11" s="1"/>
  <c r="I224" i="9"/>
  <c r="H225" i="9"/>
  <c r="AE226" i="8"/>
  <c r="AF225" i="8"/>
  <c r="I227" i="7"/>
  <c r="J226" i="7"/>
  <c r="J225" i="6"/>
  <c r="I226" i="6"/>
  <c r="C247" i="5"/>
  <c r="B248" i="5"/>
  <c r="H227" i="11" l="1"/>
  <c r="I227" i="11" s="1"/>
  <c r="I225" i="9"/>
  <c r="H226" i="9"/>
  <c r="AF226" i="8"/>
  <c r="AE227" i="8"/>
  <c r="I228" i="7"/>
  <c r="J227" i="7"/>
  <c r="J226" i="6"/>
  <c r="I227" i="6"/>
  <c r="B249" i="5"/>
  <c r="C248" i="5"/>
  <c r="H228" i="11" l="1"/>
  <c r="I228" i="11" s="1"/>
  <c r="I226" i="9"/>
  <c r="H227" i="9"/>
  <c r="AF227" i="8"/>
  <c r="AE228" i="8"/>
  <c r="I229" i="7"/>
  <c r="J228" i="7"/>
  <c r="J227" i="6"/>
  <c r="I228" i="6"/>
  <c r="B250" i="5"/>
  <c r="C249" i="5"/>
  <c r="H229" i="11" l="1"/>
  <c r="I229" i="11" s="1"/>
  <c r="I227" i="9"/>
  <c r="H228" i="9"/>
  <c r="AF228" i="8"/>
  <c r="AE229" i="8"/>
  <c r="I230" i="7"/>
  <c r="J229" i="7"/>
  <c r="J228" i="6"/>
  <c r="I229" i="6"/>
  <c r="B251" i="5"/>
  <c r="C250" i="5"/>
  <c r="H230" i="11" l="1"/>
  <c r="I230" i="11" s="1"/>
  <c r="I228" i="9"/>
  <c r="H229" i="9"/>
  <c r="AF229" i="8"/>
  <c r="AE230" i="8"/>
  <c r="I231" i="7"/>
  <c r="J230" i="7"/>
  <c r="J229" i="6"/>
  <c r="I230" i="6"/>
  <c r="B252" i="5"/>
  <c r="C251" i="5"/>
  <c r="H231" i="11" l="1"/>
  <c r="I231" i="11" s="1"/>
  <c r="I229" i="9"/>
  <c r="H230" i="9"/>
  <c r="AE231" i="8"/>
  <c r="AF230" i="8"/>
  <c r="I232" i="7"/>
  <c r="J231" i="7"/>
  <c r="J230" i="6"/>
  <c r="I231" i="6"/>
  <c r="B253" i="5"/>
  <c r="C252" i="5"/>
  <c r="H232" i="11" l="1"/>
  <c r="I232" i="11" s="1"/>
  <c r="I230" i="9"/>
  <c r="H231" i="9"/>
  <c r="AE232" i="8"/>
  <c r="AF231" i="8"/>
  <c r="J232" i="7"/>
  <c r="I233" i="7"/>
  <c r="J231" i="6"/>
  <c r="I232" i="6"/>
  <c r="B254" i="5"/>
  <c r="C253" i="5"/>
  <c r="H233" i="11" l="1"/>
  <c r="I233" i="11" s="1"/>
  <c r="I231" i="9"/>
  <c r="H232" i="9"/>
  <c r="AE233" i="8"/>
  <c r="AF232" i="8"/>
  <c r="I234" i="7"/>
  <c r="J233" i="7"/>
  <c r="J232" i="6"/>
  <c r="I233" i="6"/>
  <c r="B255" i="5"/>
  <c r="C254" i="5"/>
  <c r="H234" i="11" l="1"/>
  <c r="I234" i="11" s="1"/>
  <c r="I232" i="9"/>
  <c r="H233" i="9"/>
  <c r="AF233" i="8"/>
  <c r="AE234" i="8"/>
  <c r="I235" i="7"/>
  <c r="J234" i="7"/>
  <c r="J233" i="6"/>
  <c r="I234" i="6"/>
  <c r="C255" i="5"/>
  <c r="B256" i="5"/>
  <c r="H235" i="11" l="1"/>
  <c r="I235" i="11" s="1"/>
  <c r="I233" i="9"/>
  <c r="H234" i="9"/>
  <c r="AE235" i="8"/>
  <c r="AF234" i="8"/>
  <c r="I236" i="7"/>
  <c r="J235" i="7"/>
  <c r="J234" i="6"/>
  <c r="I235" i="6"/>
  <c r="B257" i="5"/>
  <c r="C256" i="5"/>
  <c r="H236" i="11" l="1"/>
  <c r="I236" i="11" s="1"/>
  <c r="I234" i="9"/>
  <c r="H235" i="9"/>
  <c r="AF235" i="8"/>
  <c r="AE236" i="8"/>
  <c r="I237" i="7"/>
  <c r="J236" i="7"/>
  <c r="J235" i="6"/>
  <c r="I236" i="6"/>
  <c r="B258" i="5"/>
  <c r="C257" i="5"/>
  <c r="H237" i="11" l="1"/>
  <c r="I237" i="11" s="1"/>
  <c r="I235" i="9"/>
  <c r="H236" i="9"/>
  <c r="AE237" i="8"/>
  <c r="AF236" i="8"/>
  <c r="I238" i="7"/>
  <c r="J237" i="7"/>
  <c r="J236" i="6"/>
  <c r="I237" i="6"/>
  <c r="B259" i="5"/>
  <c r="C258" i="5"/>
  <c r="H238" i="11" l="1"/>
  <c r="I238" i="11" s="1"/>
  <c r="I236" i="9"/>
  <c r="H237" i="9"/>
  <c r="AF237" i="8"/>
  <c r="AE238" i="8"/>
  <c r="I239" i="7"/>
  <c r="J238" i="7"/>
  <c r="J237" i="6"/>
  <c r="I238" i="6"/>
  <c r="B260" i="5"/>
  <c r="C259" i="5"/>
  <c r="H239" i="11" l="1"/>
  <c r="I239" i="11" s="1"/>
  <c r="I237" i="9"/>
  <c r="H238" i="9"/>
  <c r="AF238" i="8"/>
  <c r="AE239" i="8"/>
  <c r="I240" i="7"/>
  <c r="J239" i="7"/>
  <c r="J238" i="6"/>
  <c r="I239" i="6"/>
  <c r="B261" i="5"/>
  <c r="C260" i="5"/>
  <c r="H240" i="11" l="1"/>
  <c r="I240" i="11" s="1"/>
  <c r="I238" i="9"/>
  <c r="H239" i="9"/>
  <c r="AE240" i="8"/>
  <c r="AF239" i="8"/>
  <c r="J240" i="7"/>
  <c r="I241" i="7"/>
  <c r="J239" i="6"/>
  <c r="I240" i="6"/>
  <c r="B262" i="5"/>
  <c r="C261" i="5"/>
  <c r="H241" i="11" l="1"/>
  <c r="I241" i="11" s="1"/>
  <c r="I239" i="9"/>
  <c r="H240" i="9"/>
  <c r="AF240" i="8"/>
  <c r="AE241" i="8"/>
  <c r="I242" i="7"/>
  <c r="J241" i="7"/>
  <c r="J240" i="6"/>
  <c r="I241" i="6"/>
  <c r="B263" i="5"/>
  <c r="C262" i="5"/>
  <c r="H242" i="11" l="1"/>
  <c r="I242" i="11" s="1"/>
  <c r="I240" i="9"/>
  <c r="H241" i="9"/>
  <c r="AE242" i="8"/>
  <c r="AF241" i="8"/>
  <c r="I243" i="7"/>
  <c r="J242" i="7"/>
  <c r="J241" i="6"/>
  <c r="I242" i="6"/>
  <c r="C263" i="5"/>
  <c r="B264" i="5"/>
  <c r="H243" i="11" l="1"/>
  <c r="I243" i="11" s="1"/>
  <c r="I241" i="9"/>
  <c r="H242" i="9"/>
  <c r="AF242" i="8"/>
  <c r="AE243" i="8"/>
  <c r="I244" i="7"/>
  <c r="J243" i="7"/>
  <c r="J242" i="6"/>
  <c r="I243" i="6"/>
  <c r="B265" i="5"/>
  <c r="C264" i="5"/>
  <c r="H244" i="11" l="1"/>
  <c r="I244" i="11" s="1"/>
  <c r="I242" i="9"/>
  <c r="H243" i="9"/>
  <c r="AE244" i="8"/>
  <c r="AF243" i="8"/>
  <c r="I245" i="7"/>
  <c r="J244" i="7"/>
  <c r="J243" i="6"/>
  <c r="I244" i="6"/>
  <c r="B266" i="5"/>
  <c r="C265" i="5"/>
  <c r="H245" i="11" l="1"/>
  <c r="I245" i="11" s="1"/>
  <c r="I243" i="9"/>
  <c r="H244" i="9"/>
  <c r="AF244" i="8"/>
  <c r="AE245" i="8"/>
  <c r="I246" i="7"/>
  <c r="J245" i="7"/>
  <c r="J244" i="6"/>
  <c r="I245" i="6"/>
  <c r="B267" i="5"/>
  <c r="C266" i="5"/>
  <c r="H246" i="11" l="1"/>
  <c r="I246" i="11" s="1"/>
  <c r="I244" i="9"/>
  <c r="H245" i="9"/>
  <c r="AF245" i="8"/>
  <c r="AE246" i="8"/>
  <c r="I247" i="7"/>
  <c r="J246" i="7"/>
  <c r="J245" i="6"/>
  <c r="I246" i="6"/>
  <c r="B268" i="5"/>
  <c r="C267" i="5"/>
  <c r="H247" i="11" l="1"/>
  <c r="I247" i="11" s="1"/>
  <c r="I245" i="9"/>
  <c r="H246" i="9"/>
  <c r="AF246" i="8"/>
  <c r="AE247" i="8"/>
  <c r="I248" i="7"/>
  <c r="J247" i="7"/>
  <c r="J246" i="6"/>
  <c r="I247" i="6"/>
  <c r="B269" i="5"/>
  <c r="C268" i="5"/>
  <c r="H248" i="11" l="1"/>
  <c r="I248" i="11" s="1"/>
  <c r="I246" i="9"/>
  <c r="H247" i="9"/>
  <c r="AF247" i="8"/>
  <c r="AE248" i="8"/>
  <c r="J248" i="7"/>
  <c r="I249" i="7"/>
  <c r="J247" i="6"/>
  <c r="I248" i="6"/>
  <c r="B270" i="5"/>
  <c r="C269" i="5"/>
  <c r="H249" i="11" l="1"/>
  <c r="I249" i="11" s="1"/>
  <c r="I247" i="9"/>
  <c r="H248" i="9"/>
  <c r="AF248" i="8"/>
  <c r="AE249" i="8"/>
  <c r="I250" i="7"/>
  <c r="J249" i="7"/>
  <c r="J248" i="6"/>
  <c r="I249" i="6"/>
  <c r="B271" i="5"/>
  <c r="C270" i="5"/>
  <c r="H250" i="11" l="1"/>
  <c r="I250" i="11" s="1"/>
  <c r="I248" i="9"/>
  <c r="H249" i="9"/>
  <c r="AF249" i="8"/>
  <c r="AE250" i="8"/>
  <c r="I251" i="7"/>
  <c r="J250" i="7"/>
  <c r="J249" i="6"/>
  <c r="I250" i="6"/>
  <c r="C271" i="5"/>
  <c r="B272" i="5"/>
  <c r="H251" i="11" l="1"/>
  <c r="I251" i="11" s="1"/>
  <c r="I249" i="9"/>
  <c r="H250" i="9"/>
  <c r="AF250" i="8"/>
  <c r="AE251" i="8"/>
  <c r="I252" i="7"/>
  <c r="J251" i="7"/>
  <c r="J250" i="6"/>
  <c r="I251" i="6"/>
  <c r="B273" i="5"/>
  <c r="C272" i="5"/>
  <c r="H252" i="11" l="1"/>
  <c r="I252" i="11" s="1"/>
  <c r="I250" i="9"/>
  <c r="H251" i="9"/>
  <c r="AF251" i="8"/>
  <c r="AE252" i="8"/>
  <c r="I253" i="7"/>
  <c r="J252" i="7"/>
  <c r="J251" i="6"/>
  <c r="I252" i="6"/>
  <c r="B274" i="5"/>
  <c r="C273" i="5"/>
  <c r="H253" i="11" l="1"/>
  <c r="I253" i="11" s="1"/>
  <c r="I251" i="9"/>
  <c r="H252" i="9"/>
  <c r="AF252" i="8"/>
  <c r="AE253" i="8"/>
  <c r="I254" i="7"/>
  <c r="J253" i="7"/>
  <c r="J252" i="6"/>
  <c r="I253" i="6"/>
  <c r="B275" i="5"/>
  <c r="C274" i="5"/>
  <c r="H254" i="11" l="1"/>
  <c r="I254" i="11" s="1"/>
  <c r="I252" i="9"/>
  <c r="H253" i="9"/>
  <c r="AF253" i="8"/>
  <c r="AE254" i="8"/>
  <c r="I255" i="7"/>
  <c r="J254" i="7"/>
  <c r="J253" i="6"/>
  <c r="I254" i="6"/>
  <c r="B276" i="5"/>
  <c r="C275" i="5"/>
  <c r="H255" i="11" l="1"/>
  <c r="I255" i="11" s="1"/>
  <c r="I253" i="9"/>
  <c r="H254" i="9"/>
  <c r="AF254" i="8"/>
  <c r="AE255" i="8"/>
  <c r="I256" i="7"/>
  <c r="J255" i="7"/>
  <c r="J254" i="6"/>
  <c r="I255" i="6"/>
  <c r="B277" i="5"/>
  <c r="C276" i="5"/>
  <c r="H256" i="11" l="1"/>
  <c r="I256" i="11" s="1"/>
  <c r="I254" i="9"/>
  <c r="H255" i="9"/>
  <c r="AF255" i="8"/>
  <c r="AE256" i="8"/>
  <c r="J256" i="7"/>
  <c r="I257" i="7"/>
  <c r="J255" i="6"/>
  <c r="I256" i="6"/>
  <c r="B278" i="5"/>
  <c r="C277" i="5"/>
  <c r="H257" i="11" l="1"/>
  <c r="I257" i="11" s="1"/>
  <c r="I255" i="9"/>
  <c r="H256" i="9"/>
  <c r="AE257" i="8"/>
  <c r="AF256" i="8"/>
  <c r="I258" i="7"/>
  <c r="J257" i="7"/>
  <c r="J256" i="6"/>
  <c r="I257" i="6"/>
  <c r="B279" i="5"/>
  <c r="C278" i="5"/>
  <c r="H258" i="11" l="1"/>
  <c r="I258" i="11" s="1"/>
  <c r="I256" i="9"/>
  <c r="H257" i="9"/>
  <c r="AF257" i="8"/>
  <c r="AE258" i="8"/>
  <c r="I259" i="7"/>
  <c r="J258" i="7"/>
  <c r="J257" i="6"/>
  <c r="I258" i="6"/>
  <c r="C279" i="5"/>
  <c r="B280" i="5"/>
  <c r="H259" i="11" l="1"/>
  <c r="I259" i="11" s="1"/>
  <c r="I257" i="9"/>
  <c r="H258" i="9"/>
  <c r="AE259" i="8"/>
  <c r="AF258" i="8"/>
  <c r="I260" i="7"/>
  <c r="J259" i="7"/>
  <c r="J258" i="6"/>
  <c r="I259" i="6"/>
  <c r="B281" i="5"/>
  <c r="C280" i="5"/>
  <c r="H260" i="11" l="1"/>
  <c r="I260" i="11" s="1"/>
  <c r="I258" i="9"/>
  <c r="H259" i="9"/>
  <c r="AF259" i="8"/>
  <c r="AE260" i="8"/>
  <c r="I261" i="7"/>
  <c r="J260" i="7"/>
  <c r="J259" i="6"/>
  <c r="I260" i="6"/>
  <c r="B282" i="5"/>
  <c r="C281" i="5"/>
  <c r="H261" i="11" l="1"/>
  <c r="I261" i="11" s="1"/>
  <c r="I259" i="9"/>
  <c r="H260" i="9"/>
  <c r="AF260" i="8"/>
  <c r="AE261" i="8"/>
  <c r="I262" i="7"/>
  <c r="J261" i="7"/>
  <c r="J260" i="6"/>
  <c r="I261" i="6"/>
  <c r="B283" i="5"/>
  <c r="C282" i="5"/>
  <c r="H262" i="11" l="1"/>
  <c r="I262" i="11" s="1"/>
  <c r="I260" i="9"/>
  <c r="H261" i="9"/>
  <c r="AE262" i="8"/>
  <c r="AF261" i="8"/>
  <c r="I263" i="7"/>
  <c r="J262" i="7"/>
  <c r="J261" i="6"/>
  <c r="I262" i="6"/>
  <c r="B284" i="5"/>
  <c r="C283" i="5"/>
  <c r="H263" i="11" l="1"/>
  <c r="I263" i="11" s="1"/>
  <c r="I261" i="9"/>
  <c r="H262" i="9"/>
  <c r="AF262" i="8"/>
  <c r="AE263" i="8"/>
  <c r="I264" i="7"/>
  <c r="J263" i="7"/>
  <c r="J262" i="6"/>
  <c r="I263" i="6"/>
  <c r="B285" i="5"/>
  <c r="C284" i="5"/>
  <c r="H264" i="11" l="1"/>
  <c r="I264" i="11" s="1"/>
  <c r="I262" i="9"/>
  <c r="H263" i="9"/>
  <c r="AE264" i="8"/>
  <c r="AF263" i="8"/>
  <c r="J264" i="7"/>
  <c r="I265" i="7"/>
  <c r="J263" i="6"/>
  <c r="I264" i="6"/>
  <c r="B286" i="5"/>
  <c r="C285" i="5"/>
  <c r="H265" i="11" l="1"/>
  <c r="I265" i="11" s="1"/>
  <c r="I263" i="9"/>
  <c r="H264" i="9"/>
  <c r="AF264" i="8"/>
  <c r="AE265" i="8"/>
  <c r="I266" i="7"/>
  <c r="J265" i="7"/>
  <c r="J264" i="6"/>
  <c r="I265" i="6"/>
  <c r="B287" i="5"/>
  <c r="C286" i="5"/>
  <c r="H266" i="11" l="1"/>
  <c r="I266" i="11" s="1"/>
  <c r="I264" i="9"/>
  <c r="H265" i="9"/>
  <c r="AF265" i="8"/>
  <c r="AE266" i="8"/>
  <c r="I267" i="7"/>
  <c r="J266" i="7"/>
  <c r="J265" i="6"/>
  <c r="I266" i="6"/>
  <c r="C287" i="5"/>
  <c r="B288" i="5"/>
  <c r="H267" i="11" l="1"/>
  <c r="I267" i="11" s="1"/>
  <c r="I265" i="9"/>
  <c r="H266" i="9"/>
  <c r="AE267" i="8"/>
  <c r="AF266" i="8"/>
  <c r="I268" i="7"/>
  <c r="J267" i="7"/>
  <c r="J266" i="6"/>
  <c r="I267" i="6"/>
  <c r="B289" i="5"/>
  <c r="C288" i="5"/>
  <c r="H268" i="11" l="1"/>
  <c r="I268" i="11" s="1"/>
  <c r="I266" i="9"/>
  <c r="H267" i="9"/>
  <c r="AE268" i="8"/>
  <c r="AF267" i="8"/>
  <c r="I269" i="7"/>
  <c r="J268" i="7"/>
  <c r="J267" i="6"/>
  <c r="I268" i="6"/>
  <c r="B290" i="5"/>
  <c r="C289" i="5"/>
  <c r="H269" i="11" l="1"/>
  <c r="I269" i="11" s="1"/>
  <c r="I267" i="9"/>
  <c r="H268" i="9"/>
  <c r="AE269" i="8"/>
  <c r="AF268" i="8"/>
  <c r="I270" i="7"/>
  <c r="J269" i="7"/>
  <c r="J268" i="6"/>
  <c r="I269" i="6"/>
  <c r="B291" i="5"/>
  <c r="C290" i="5"/>
  <c r="H270" i="11" l="1"/>
  <c r="I270" i="11" s="1"/>
  <c r="I268" i="9"/>
  <c r="H269" i="9"/>
  <c r="AE270" i="8"/>
  <c r="AF269" i="8"/>
  <c r="I271" i="7"/>
  <c r="J270" i="7"/>
  <c r="J269" i="6"/>
  <c r="I270" i="6"/>
  <c r="B292" i="5"/>
  <c r="C291" i="5"/>
  <c r="H271" i="11" l="1"/>
  <c r="I271" i="11" s="1"/>
  <c r="I269" i="9"/>
  <c r="H270" i="9"/>
  <c r="AE271" i="8"/>
  <c r="AF270" i="8"/>
  <c r="I272" i="7"/>
  <c r="J271" i="7"/>
  <c r="J270" i="6"/>
  <c r="I271" i="6"/>
  <c r="B293" i="5"/>
  <c r="C292" i="5"/>
  <c r="H272" i="11" l="1"/>
  <c r="I272" i="11" s="1"/>
  <c r="I270" i="9"/>
  <c r="H271" i="9"/>
  <c r="AF271" i="8"/>
  <c r="AE272" i="8"/>
  <c r="J272" i="7"/>
  <c r="I273" i="7"/>
  <c r="J271" i="6"/>
  <c r="I272" i="6"/>
  <c r="B294" i="5"/>
  <c r="C293" i="5"/>
  <c r="H273" i="11" l="1"/>
  <c r="I273" i="11" s="1"/>
  <c r="I271" i="9"/>
  <c r="H272" i="9"/>
  <c r="AE273" i="8"/>
  <c r="AF272" i="8"/>
  <c r="I274" i="7"/>
  <c r="J273" i="7"/>
  <c r="J272" i="6"/>
  <c r="I273" i="6"/>
  <c r="B295" i="5"/>
  <c r="C294" i="5"/>
  <c r="H274" i="11" l="1"/>
  <c r="I274" i="11" s="1"/>
  <c r="I272" i="9"/>
  <c r="H273" i="9"/>
  <c r="AF273" i="8"/>
  <c r="AE274" i="8"/>
  <c r="I275" i="7"/>
  <c r="J274" i="7"/>
  <c r="J273" i="6"/>
  <c r="I274" i="6"/>
  <c r="C295" i="5"/>
  <c r="B296" i="5"/>
  <c r="H275" i="11" l="1"/>
  <c r="I275" i="11" s="1"/>
  <c r="I273" i="9"/>
  <c r="H274" i="9"/>
  <c r="AF274" i="8"/>
  <c r="AE275" i="8"/>
  <c r="I276" i="7"/>
  <c r="J275" i="7"/>
  <c r="J274" i="6"/>
  <c r="I275" i="6"/>
  <c r="B297" i="5"/>
  <c r="C296" i="5"/>
  <c r="H276" i="11" l="1"/>
  <c r="I276" i="11" s="1"/>
  <c r="I274" i="9"/>
  <c r="H275" i="9"/>
  <c r="AE276" i="8"/>
  <c r="AF275" i="8"/>
  <c r="I277" i="7"/>
  <c r="J276" i="7"/>
  <c r="J275" i="6"/>
  <c r="I276" i="6"/>
  <c r="B298" i="5"/>
  <c r="C297" i="5"/>
  <c r="H277" i="11" l="1"/>
  <c r="I277" i="11" s="1"/>
  <c r="I275" i="9"/>
  <c r="H276" i="9"/>
  <c r="AF276" i="8"/>
  <c r="AE277" i="8"/>
  <c r="I278" i="7"/>
  <c r="J277" i="7"/>
  <c r="J276" i="6"/>
  <c r="I277" i="6"/>
  <c r="B299" i="5"/>
  <c r="C298" i="5"/>
  <c r="H278" i="11" l="1"/>
  <c r="I278" i="11" s="1"/>
  <c r="I276" i="9"/>
  <c r="H277" i="9"/>
  <c r="AF277" i="8"/>
  <c r="AE278" i="8"/>
  <c r="I279" i="7"/>
  <c r="J278" i="7"/>
  <c r="J277" i="6"/>
  <c r="I278" i="6"/>
  <c r="B300" i="5"/>
  <c r="C299" i="5"/>
  <c r="H279" i="11" l="1"/>
  <c r="I279" i="11" s="1"/>
  <c r="I277" i="9"/>
  <c r="H278" i="9"/>
  <c r="AF278" i="8"/>
  <c r="AE279" i="8"/>
  <c r="I280" i="7"/>
  <c r="J279" i="7"/>
  <c r="J278" i="6"/>
  <c r="I279" i="6"/>
  <c r="B301" i="5"/>
  <c r="C300" i="5"/>
  <c r="H280" i="11" l="1"/>
  <c r="I280" i="11" s="1"/>
  <c r="I278" i="9"/>
  <c r="H279" i="9"/>
  <c r="AE280" i="8"/>
  <c r="AF279" i="8"/>
  <c r="J280" i="7"/>
  <c r="I281" i="7"/>
  <c r="J279" i="6"/>
  <c r="I280" i="6"/>
  <c r="B302" i="5"/>
  <c r="C301" i="5"/>
  <c r="H281" i="11" l="1"/>
  <c r="I281" i="11" s="1"/>
  <c r="I279" i="9"/>
  <c r="H280" i="9"/>
  <c r="AE281" i="8"/>
  <c r="AF280" i="8"/>
  <c r="I282" i="7"/>
  <c r="J281" i="7"/>
  <c r="J280" i="6"/>
  <c r="I281" i="6"/>
  <c r="B303" i="5"/>
  <c r="C302" i="5"/>
  <c r="H282" i="11" l="1"/>
  <c r="I282" i="11" s="1"/>
  <c r="I280" i="9"/>
  <c r="H281" i="9"/>
  <c r="AF281" i="8"/>
  <c r="AE282" i="8"/>
  <c r="I283" i="7"/>
  <c r="J282" i="7"/>
  <c r="J281" i="6"/>
  <c r="I282" i="6"/>
  <c r="C303" i="5"/>
  <c r="B304" i="5"/>
  <c r="H283" i="11" l="1"/>
  <c r="I283" i="11" s="1"/>
  <c r="I281" i="9"/>
  <c r="H282" i="9"/>
  <c r="AE283" i="8"/>
  <c r="AF282" i="8"/>
  <c r="I284" i="7"/>
  <c r="J283" i="7"/>
  <c r="J282" i="6"/>
  <c r="I283" i="6"/>
  <c r="B305" i="5"/>
  <c r="C304" i="5"/>
  <c r="H284" i="11" l="1"/>
  <c r="I284" i="11" s="1"/>
  <c r="I282" i="9"/>
  <c r="H283" i="9"/>
  <c r="AE284" i="8"/>
  <c r="AF283" i="8"/>
  <c r="I285" i="7"/>
  <c r="J284" i="7"/>
  <c r="J283" i="6"/>
  <c r="I284" i="6"/>
  <c r="B306" i="5"/>
  <c r="C305" i="5"/>
  <c r="H285" i="11" l="1"/>
  <c r="I285" i="11" s="1"/>
  <c r="I283" i="9"/>
  <c r="H284" i="9"/>
  <c r="AE285" i="8"/>
  <c r="AF284" i="8"/>
  <c r="I286" i="7"/>
  <c r="J285" i="7"/>
  <c r="J284" i="6"/>
  <c r="I285" i="6"/>
  <c r="B307" i="5"/>
  <c r="C306" i="5"/>
  <c r="H286" i="11" l="1"/>
  <c r="I286" i="11" s="1"/>
  <c r="I284" i="9"/>
  <c r="H285" i="9"/>
  <c r="AF285" i="8"/>
  <c r="AE286" i="8"/>
  <c r="I287" i="7"/>
  <c r="J286" i="7"/>
  <c r="J285" i="6"/>
  <c r="I286" i="6"/>
  <c r="B308" i="5"/>
  <c r="C307" i="5"/>
  <c r="H287" i="11" l="1"/>
  <c r="I287" i="11" s="1"/>
  <c r="I285" i="9"/>
  <c r="H286" i="9"/>
  <c r="AE287" i="8"/>
  <c r="AF286" i="8"/>
  <c r="I288" i="7"/>
  <c r="J287" i="7"/>
  <c r="J286" i="6"/>
  <c r="I287" i="6"/>
  <c r="B309" i="5"/>
  <c r="C308" i="5"/>
  <c r="H288" i="11" l="1"/>
  <c r="I288" i="11" s="1"/>
  <c r="I286" i="9"/>
  <c r="H287" i="9"/>
  <c r="AF287" i="8"/>
  <c r="AE288" i="8"/>
  <c r="J288" i="7"/>
  <c r="I289" i="7"/>
  <c r="J287" i="6"/>
  <c r="I288" i="6"/>
  <c r="B310" i="5"/>
  <c r="C309" i="5"/>
  <c r="H289" i="11" l="1"/>
  <c r="I289" i="11" s="1"/>
  <c r="I287" i="9"/>
  <c r="H288" i="9"/>
  <c r="AE289" i="8"/>
  <c r="AF288" i="8"/>
  <c r="I290" i="7"/>
  <c r="J289" i="7"/>
  <c r="J288" i="6"/>
  <c r="I289" i="6"/>
  <c r="B311" i="5"/>
  <c r="C310" i="5"/>
  <c r="H290" i="11" l="1"/>
  <c r="I290" i="11" s="1"/>
  <c r="I288" i="9"/>
  <c r="H289" i="9"/>
  <c r="AF289" i="8"/>
  <c r="AE290" i="8"/>
  <c r="I291" i="7"/>
  <c r="J290" i="7"/>
  <c r="J289" i="6"/>
  <c r="I290" i="6"/>
  <c r="C311" i="5"/>
  <c r="B312" i="5"/>
  <c r="H291" i="11" l="1"/>
  <c r="I291" i="11" s="1"/>
  <c r="I289" i="9"/>
  <c r="H290" i="9"/>
  <c r="AF290" i="8"/>
  <c r="AE291" i="8"/>
  <c r="I292" i="7"/>
  <c r="J291" i="7"/>
  <c r="J290" i="6"/>
  <c r="I291" i="6"/>
  <c r="B313" i="5"/>
  <c r="C312" i="5"/>
  <c r="H292" i="11" l="1"/>
  <c r="I292" i="11" s="1"/>
  <c r="I290" i="9"/>
  <c r="H291" i="9"/>
  <c r="AE292" i="8"/>
  <c r="AF291" i="8"/>
  <c r="I293" i="7"/>
  <c r="J292" i="7"/>
  <c r="J291" i="6"/>
  <c r="I292" i="6"/>
  <c r="B314" i="5"/>
  <c r="C313" i="5"/>
  <c r="H293" i="11" l="1"/>
  <c r="I293" i="11" s="1"/>
  <c r="I291" i="9"/>
  <c r="H292" i="9"/>
  <c r="AE293" i="8"/>
  <c r="AF292" i="8"/>
  <c r="I294" i="7"/>
  <c r="J293" i="7"/>
  <c r="J292" i="6"/>
  <c r="I293" i="6"/>
  <c r="B315" i="5"/>
  <c r="C314" i="5"/>
  <c r="H294" i="11" l="1"/>
  <c r="I294" i="11" s="1"/>
  <c r="I292" i="9"/>
  <c r="H293" i="9"/>
  <c r="AF293" i="8"/>
  <c r="AE294" i="8"/>
  <c r="I295" i="7"/>
  <c r="J294" i="7"/>
  <c r="J293" i="6"/>
  <c r="I294" i="6"/>
  <c r="B316" i="5"/>
  <c r="C315" i="5"/>
  <c r="H295" i="11" l="1"/>
  <c r="I295" i="11" s="1"/>
  <c r="I293" i="9"/>
  <c r="H294" i="9"/>
  <c r="AE295" i="8"/>
  <c r="AF294" i="8"/>
  <c r="I296" i="7"/>
  <c r="J295" i="7"/>
  <c r="J294" i="6"/>
  <c r="I295" i="6"/>
  <c r="B317" i="5"/>
  <c r="C316" i="5"/>
  <c r="H296" i="11" l="1"/>
  <c r="I296" i="11" s="1"/>
  <c r="I294" i="9"/>
  <c r="H295" i="9"/>
  <c r="AF295" i="8"/>
  <c r="AE296" i="8"/>
  <c r="J296" i="7"/>
  <c r="I297" i="7"/>
  <c r="J295" i="6"/>
  <c r="I296" i="6"/>
  <c r="B318" i="5"/>
  <c r="C317" i="5"/>
  <c r="H297" i="11" l="1"/>
  <c r="I297" i="11" s="1"/>
  <c r="I295" i="9"/>
  <c r="H296" i="9"/>
  <c r="AF296" i="8"/>
  <c r="AE297" i="8"/>
  <c r="I298" i="7"/>
  <c r="J297" i="7"/>
  <c r="J296" i="6"/>
  <c r="I297" i="6"/>
  <c r="B319" i="5"/>
  <c r="C318" i="5"/>
  <c r="H298" i="11" l="1"/>
  <c r="I298" i="11" s="1"/>
  <c r="I296" i="9"/>
  <c r="H297" i="9"/>
  <c r="AF297" i="8"/>
  <c r="AE298" i="8"/>
  <c r="I299" i="7"/>
  <c r="J298" i="7"/>
  <c r="J297" i="6"/>
  <c r="I298" i="6"/>
  <c r="C319" i="5"/>
  <c r="B320" i="5"/>
  <c r="H299" i="11" l="1"/>
  <c r="I299" i="11" s="1"/>
  <c r="I297" i="9"/>
  <c r="H298" i="9"/>
  <c r="AF298" i="8"/>
  <c r="AE299" i="8"/>
  <c r="I300" i="7"/>
  <c r="J299" i="7"/>
  <c r="J298" i="6"/>
  <c r="I299" i="6"/>
  <c r="B321" i="5"/>
  <c r="C320" i="5"/>
  <c r="H300" i="11" l="1"/>
  <c r="I300" i="11" s="1"/>
  <c r="I298" i="9"/>
  <c r="H299" i="9"/>
  <c r="AF299" i="8"/>
  <c r="AE300" i="8"/>
  <c r="I301" i="7"/>
  <c r="J300" i="7"/>
  <c r="J299" i="6"/>
  <c r="I300" i="6"/>
  <c r="B322" i="5"/>
  <c r="C321" i="5"/>
  <c r="H301" i="11" l="1"/>
  <c r="I301" i="11" s="1"/>
  <c r="I299" i="9"/>
  <c r="H300" i="9"/>
  <c r="AE301" i="8"/>
  <c r="AF300" i="8"/>
  <c r="I302" i="7"/>
  <c r="J301" i="7"/>
  <c r="J300" i="6"/>
  <c r="I301" i="6"/>
  <c r="B323" i="5"/>
  <c r="C322" i="5"/>
  <c r="H302" i="11" l="1"/>
  <c r="I302" i="11" s="1"/>
  <c r="I300" i="9"/>
  <c r="H301" i="9"/>
  <c r="AE302" i="8"/>
  <c r="AF301" i="8"/>
  <c r="I303" i="7"/>
  <c r="J302" i="7"/>
  <c r="J301" i="6"/>
  <c r="I302" i="6"/>
  <c r="B324" i="5"/>
  <c r="C323" i="5"/>
  <c r="H303" i="11" l="1"/>
  <c r="I303" i="11" s="1"/>
  <c r="I301" i="9"/>
  <c r="H302" i="9"/>
  <c r="AF302" i="8"/>
  <c r="AE303" i="8"/>
  <c r="I304" i="7"/>
  <c r="J303" i="7"/>
  <c r="J302" i="6"/>
  <c r="I303" i="6"/>
  <c r="B325" i="5"/>
  <c r="C324" i="5"/>
  <c r="H304" i="11" l="1"/>
  <c r="I304" i="11" s="1"/>
  <c r="I302" i="9"/>
  <c r="H303" i="9"/>
  <c r="AE304" i="8"/>
  <c r="AF303" i="8"/>
  <c r="J304" i="7"/>
  <c r="I305" i="7"/>
  <c r="J303" i="6"/>
  <c r="I304" i="6"/>
  <c r="B326" i="5"/>
  <c r="C325" i="5"/>
  <c r="H305" i="11" l="1"/>
  <c r="I305" i="11" s="1"/>
  <c r="I303" i="9"/>
  <c r="H304" i="9"/>
  <c r="AE305" i="8"/>
  <c r="AF304" i="8"/>
  <c r="I306" i="7"/>
  <c r="J305" i="7"/>
  <c r="J304" i="6"/>
  <c r="I305" i="6"/>
  <c r="B327" i="5"/>
  <c r="C326" i="5"/>
  <c r="H306" i="11" l="1"/>
  <c r="I306" i="11" s="1"/>
  <c r="I304" i="9"/>
  <c r="H305" i="9"/>
  <c r="AF305" i="8"/>
  <c r="AE306" i="8"/>
  <c r="I307" i="7"/>
  <c r="J306" i="7"/>
  <c r="J305" i="6"/>
  <c r="I306" i="6"/>
  <c r="C327" i="5"/>
  <c r="B328" i="5"/>
  <c r="H307" i="11" l="1"/>
  <c r="I307" i="11" s="1"/>
  <c r="I305" i="9"/>
  <c r="H306" i="9"/>
  <c r="AE307" i="8"/>
  <c r="AF306" i="8"/>
  <c r="I308" i="7"/>
  <c r="J307" i="7"/>
  <c r="J306" i="6"/>
  <c r="I307" i="6"/>
  <c r="B329" i="5"/>
  <c r="C328" i="5"/>
  <c r="H308" i="11" l="1"/>
  <c r="I308" i="11" s="1"/>
  <c r="I306" i="9"/>
  <c r="H307" i="9"/>
  <c r="AF307" i="8"/>
  <c r="AE308" i="8"/>
  <c r="I309" i="7"/>
  <c r="J308" i="7"/>
  <c r="J307" i="6"/>
  <c r="I308" i="6"/>
  <c r="B330" i="5"/>
  <c r="C329" i="5"/>
  <c r="H309" i="11" l="1"/>
  <c r="I309" i="11" s="1"/>
  <c r="I307" i="9"/>
  <c r="H308" i="9"/>
  <c r="AE309" i="8"/>
  <c r="AF308" i="8"/>
  <c r="I310" i="7"/>
  <c r="J309" i="7"/>
  <c r="J308" i="6"/>
  <c r="I309" i="6"/>
  <c r="B331" i="5"/>
  <c r="C330" i="5"/>
  <c r="H310" i="11" l="1"/>
  <c r="I310" i="11" s="1"/>
  <c r="I308" i="9"/>
  <c r="H309" i="9"/>
  <c r="AF309" i="8"/>
  <c r="AE310" i="8"/>
  <c r="I311" i="7"/>
  <c r="J310" i="7"/>
  <c r="J309" i="6"/>
  <c r="I310" i="6"/>
  <c r="B332" i="5"/>
  <c r="C331" i="5"/>
  <c r="H311" i="11" l="1"/>
  <c r="I311" i="11" s="1"/>
  <c r="I309" i="9"/>
  <c r="H310" i="9"/>
  <c r="AF310" i="8"/>
  <c r="AE311" i="8"/>
  <c r="I312" i="7"/>
  <c r="J311" i="7"/>
  <c r="J310" i="6"/>
  <c r="I311" i="6"/>
  <c r="B333" i="5"/>
  <c r="C332" i="5"/>
  <c r="H312" i="11" l="1"/>
  <c r="I312" i="11" s="1"/>
  <c r="I310" i="9"/>
  <c r="H311" i="9"/>
  <c r="AE312" i="8"/>
  <c r="AF311" i="8"/>
  <c r="J312" i="7"/>
  <c r="I313" i="7"/>
  <c r="J311" i="6"/>
  <c r="I312" i="6"/>
  <c r="B334" i="5"/>
  <c r="C333" i="5"/>
  <c r="H313" i="11" l="1"/>
  <c r="I313" i="11" s="1"/>
  <c r="I311" i="9"/>
  <c r="H312" i="9"/>
  <c r="AF312" i="8"/>
  <c r="AE313" i="8"/>
  <c r="I314" i="7"/>
  <c r="J313" i="7"/>
  <c r="J312" i="6"/>
  <c r="I313" i="6"/>
  <c r="B335" i="5"/>
  <c r="C334" i="5"/>
  <c r="H314" i="11" l="1"/>
  <c r="I314" i="11" s="1"/>
  <c r="I312" i="9"/>
  <c r="H313" i="9"/>
  <c r="AE314" i="8"/>
  <c r="AF313" i="8"/>
  <c r="I315" i="7"/>
  <c r="J314" i="7"/>
  <c r="J313" i="6"/>
  <c r="I314" i="6"/>
  <c r="C335" i="5"/>
  <c r="B336" i="5"/>
  <c r="H315" i="11" l="1"/>
  <c r="I315" i="11" s="1"/>
  <c r="I313" i="9"/>
  <c r="H314" i="9"/>
  <c r="AF314" i="8"/>
  <c r="AE315" i="8"/>
  <c r="I316" i="7"/>
  <c r="J315" i="7"/>
  <c r="J314" i="6"/>
  <c r="I315" i="6"/>
  <c r="B337" i="5"/>
  <c r="C336" i="5"/>
  <c r="H316" i="11" l="1"/>
  <c r="I316" i="11" s="1"/>
  <c r="I314" i="9"/>
  <c r="H315" i="9"/>
  <c r="AF315" i="8"/>
  <c r="AE316" i="8"/>
  <c r="I317" i="7"/>
  <c r="J316" i="7"/>
  <c r="J315" i="6"/>
  <c r="I316" i="6"/>
  <c r="B338" i="5"/>
  <c r="C337" i="5"/>
  <c r="H317" i="11" l="1"/>
  <c r="I317" i="11" s="1"/>
  <c r="I315" i="9"/>
  <c r="H316" i="9"/>
  <c r="AE317" i="8"/>
  <c r="AF316" i="8"/>
  <c r="I318" i="7"/>
  <c r="J317" i="7"/>
  <c r="J316" i="6"/>
  <c r="I317" i="6"/>
  <c r="B339" i="5"/>
  <c r="C338" i="5"/>
  <c r="H318" i="11" l="1"/>
  <c r="I318" i="11" s="1"/>
  <c r="I316" i="9"/>
  <c r="H317" i="9"/>
  <c r="AF317" i="8"/>
  <c r="AE318" i="8"/>
  <c r="I319" i="7"/>
  <c r="J318" i="7"/>
  <c r="J317" i="6"/>
  <c r="I318" i="6"/>
  <c r="B340" i="5"/>
  <c r="C339" i="5"/>
  <c r="H319" i="11" l="1"/>
  <c r="I319" i="11" s="1"/>
  <c r="I317" i="9"/>
  <c r="H318" i="9"/>
  <c r="AE319" i="8"/>
  <c r="AF318" i="8"/>
  <c r="I320" i="7"/>
  <c r="J319" i="7"/>
  <c r="J318" i="6"/>
  <c r="I319" i="6"/>
  <c r="B341" i="5"/>
  <c r="C340" i="5"/>
  <c r="H320" i="11" l="1"/>
  <c r="I320" i="11" s="1"/>
  <c r="I318" i="9"/>
  <c r="H319" i="9"/>
  <c r="AE320" i="8"/>
  <c r="AF319" i="8"/>
  <c r="J320" i="7"/>
  <c r="I321" i="7"/>
  <c r="J319" i="6"/>
  <c r="I320" i="6"/>
  <c r="B342" i="5"/>
  <c r="C341" i="5"/>
  <c r="H321" i="11" l="1"/>
  <c r="I321" i="11" s="1"/>
  <c r="I319" i="9"/>
  <c r="H320" i="9"/>
  <c r="AF320" i="8"/>
  <c r="AE321" i="8"/>
  <c r="I322" i="7"/>
  <c r="J321" i="7"/>
  <c r="J320" i="6"/>
  <c r="I321" i="6"/>
  <c r="B343" i="5"/>
  <c r="C342" i="5"/>
  <c r="H322" i="11" l="1"/>
  <c r="I322" i="11" s="1"/>
  <c r="I320" i="9"/>
  <c r="H321" i="9"/>
  <c r="AE322" i="8"/>
  <c r="AF321" i="8"/>
  <c r="I323" i="7"/>
  <c r="J322" i="7"/>
  <c r="J321" i="6"/>
  <c r="I322" i="6"/>
  <c r="C343" i="5"/>
  <c r="B344" i="5"/>
  <c r="H323" i="11" l="1"/>
  <c r="I323" i="11" s="1"/>
  <c r="I321" i="9"/>
  <c r="H322" i="9"/>
  <c r="AE323" i="8"/>
  <c r="AF322" i="8"/>
  <c r="I324" i="7"/>
  <c r="J323" i="7"/>
  <c r="J322" i="6"/>
  <c r="I323" i="6"/>
  <c r="B345" i="5"/>
  <c r="C344" i="5"/>
  <c r="H324" i="11" l="1"/>
  <c r="I324" i="11" s="1"/>
  <c r="I322" i="9"/>
  <c r="H323" i="9"/>
  <c r="AE324" i="8"/>
  <c r="AF323" i="8"/>
  <c r="I325" i="7"/>
  <c r="J324" i="7"/>
  <c r="J323" i="6"/>
  <c r="I324" i="6"/>
  <c r="B346" i="5"/>
  <c r="C345" i="5"/>
  <c r="H325" i="11" l="1"/>
  <c r="I325" i="11" s="1"/>
  <c r="I323" i="9"/>
  <c r="H324" i="9"/>
  <c r="AE325" i="8"/>
  <c r="AF324" i="8"/>
  <c r="I326" i="7"/>
  <c r="J325" i="7"/>
  <c r="J324" i="6"/>
  <c r="I325" i="6"/>
  <c r="B347" i="5"/>
  <c r="C346" i="5"/>
  <c r="H326" i="11" l="1"/>
  <c r="I326" i="11" s="1"/>
  <c r="I324" i="9"/>
  <c r="H325" i="9"/>
  <c r="AE326" i="8"/>
  <c r="AF325" i="8"/>
  <c r="I327" i="7"/>
  <c r="J326" i="7"/>
  <c r="J325" i="6"/>
  <c r="I326" i="6"/>
  <c r="B348" i="5"/>
  <c r="C347" i="5"/>
  <c r="H327" i="11" l="1"/>
  <c r="I327" i="11" s="1"/>
  <c r="I325" i="9"/>
  <c r="H326" i="9"/>
  <c r="AE327" i="8"/>
  <c r="AF326" i="8"/>
  <c r="I328" i="7"/>
  <c r="J327" i="7"/>
  <c r="J326" i="6"/>
  <c r="I327" i="6"/>
  <c r="B349" i="5"/>
  <c r="C348" i="5"/>
  <c r="H328" i="11" l="1"/>
  <c r="I328" i="11" s="1"/>
  <c r="I326" i="9"/>
  <c r="H327" i="9"/>
  <c r="AE328" i="8"/>
  <c r="AF327" i="8"/>
  <c r="J328" i="7"/>
  <c r="I329" i="7"/>
  <c r="J327" i="6"/>
  <c r="I328" i="6"/>
  <c r="B350" i="5"/>
  <c r="C349" i="5"/>
  <c r="H329" i="11" l="1"/>
  <c r="I329" i="11" s="1"/>
  <c r="I327" i="9"/>
  <c r="H328" i="9"/>
  <c r="AF328" i="8"/>
  <c r="AE329" i="8"/>
  <c r="I330" i="7"/>
  <c r="J329" i="7"/>
  <c r="J328" i="6"/>
  <c r="I329" i="6"/>
  <c r="B351" i="5"/>
  <c r="C350" i="5"/>
  <c r="H330" i="11" l="1"/>
  <c r="I330" i="11" s="1"/>
  <c r="I328" i="9"/>
  <c r="H329" i="9"/>
  <c r="AE330" i="8"/>
  <c r="AF329" i="8"/>
  <c r="I331" i="7"/>
  <c r="J330" i="7"/>
  <c r="J329" i="6"/>
  <c r="I330" i="6"/>
  <c r="C351" i="5"/>
  <c r="B352" i="5"/>
  <c r="H331" i="11" l="1"/>
  <c r="I331" i="11" s="1"/>
  <c r="I329" i="9"/>
  <c r="H330" i="9"/>
  <c r="AE331" i="8"/>
  <c r="AF330" i="8"/>
  <c r="I332" i="7"/>
  <c r="J331" i="7"/>
  <c r="J330" i="6"/>
  <c r="I331" i="6"/>
  <c r="B353" i="5"/>
  <c r="C352" i="5"/>
  <c r="H332" i="11" l="1"/>
  <c r="I332" i="11" s="1"/>
  <c r="I330" i="9"/>
  <c r="H331" i="9"/>
  <c r="AE332" i="8"/>
  <c r="AF331" i="8"/>
  <c r="I333" i="7"/>
  <c r="J332" i="7"/>
  <c r="J331" i="6"/>
  <c r="I332" i="6"/>
  <c r="B354" i="5"/>
  <c r="C353" i="5"/>
  <c r="H333" i="11" l="1"/>
  <c r="I333" i="11" s="1"/>
  <c r="I331" i="9"/>
  <c r="H332" i="9"/>
  <c r="AF332" i="8"/>
  <c r="AE333" i="8"/>
  <c r="I334" i="7"/>
  <c r="J333" i="7"/>
  <c r="J332" i="6"/>
  <c r="I333" i="6"/>
  <c r="B355" i="5"/>
  <c r="C354" i="5"/>
  <c r="H334" i="11" l="1"/>
  <c r="I334" i="11" s="1"/>
  <c r="I332" i="9"/>
  <c r="H333" i="9"/>
  <c r="AF333" i="8"/>
  <c r="AE334" i="8"/>
  <c r="I335" i="7"/>
  <c r="J334" i="7"/>
  <c r="J333" i="6"/>
  <c r="I334" i="6"/>
  <c r="B356" i="5"/>
  <c r="C355" i="5"/>
  <c r="H335" i="11" l="1"/>
  <c r="I335" i="11" s="1"/>
  <c r="I333" i="9"/>
  <c r="H334" i="9"/>
  <c r="AF334" i="8"/>
  <c r="AE335" i="8"/>
  <c r="I336" i="7"/>
  <c r="J335" i="7"/>
  <c r="J334" i="6"/>
  <c r="I335" i="6"/>
  <c r="B357" i="5"/>
  <c r="C356" i="5"/>
  <c r="H336" i="11" l="1"/>
  <c r="I336" i="11" s="1"/>
  <c r="I334" i="9"/>
  <c r="H335" i="9"/>
  <c r="AF335" i="8"/>
  <c r="AE336" i="8"/>
  <c r="J336" i="7"/>
  <c r="I337" i="7"/>
  <c r="J335" i="6"/>
  <c r="I336" i="6"/>
  <c r="B358" i="5"/>
  <c r="C357" i="5"/>
  <c r="H337" i="11" l="1"/>
  <c r="I337" i="11" s="1"/>
  <c r="I335" i="9"/>
  <c r="H336" i="9"/>
  <c r="AF336" i="8"/>
  <c r="AE337" i="8"/>
  <c r="I338" i="7"/>
  <c r="J337" i="7"/>
  <c r="J336" i="6"/>
  <c r="I337" i="6"/>
  <c r="B359" i="5"/>
  <c r="C358" i="5"/>
  <c r="H338" i="11" l="1"/>
  <c r="I338" i="11" s="1"/>
  <c r="I336" i="9"/>
  <c r="H337" i="9"/>
  <c r="AE338" i="8"/>
  <c r="AF337" i="8"/>
  <c r="I339" i="7"/>
  <c r="J338" i="7"/>
  <c r="J337" i="6"/>
  <c r="I338" i="6"/>
  <c r="B360" i="5"/>
  <c r="C359" i="5"/>
  <c r="H339" i="11" l="1"/>
  <c r="I339" i="11" s="1"/>
  <c r="I337" i="9"/>
  <c r="H338" i="9"/>
  <c r="AE339" i="8"/>
  <c r="AF338" i="8"/>
  <c r="I340" i="7"/>
  <c r="J339" i="7"/>
  <c r="J338" i="6"/>
  <c r="I339" i="6"/>
  <c r="B361" i="5"/>
  <c r="C360" i="5"/>
  <c r="H340" i="11" l="1"/>
  <c r="I340" i="11" s="1"/>
  <c r="I338" i="9"/>
  <c r="H339" i="9"/>
  <c r="AE340" i="8"/>
  <c r="AF339" i="8"/>
  <c r="I341" i="7"/>
  <c r="J340" i="7"/>
  <c r="J339" i="6"/>
  <c r="I340" i="6"/>
  <c r="B362" i="5"/>
  <c r="C361" i="5"/>
  <c r="H341" i="11" l="1"/>
  <c r="I341" i="11" s="1"/>
  <c r="I339" i="9"/>
  <c r="H340" i="9"/>
  <c r="AE341" i="8"/>
  <c r="AF340" i="8"/>
  <c r="I342" i="7"/>
  <c r="J341" i="7"/>
  <c r="J340" i="6"/>
  <c r="I341" i="6"/>
  <c r="B363" i="5"/>
  <c r="C362" i="5"/>
  <c r="H342" i="11" l="1"/>
  <c r="I342" i="11" s="1"/>
  <c r="I340" i="9"/>
  <c r="H341" i="9"/>
  <c r="AF341" i="8"/>
  <c r="AE342" i="8"/>
  <c r="I343" i="7"/>
  <c r="J342" i="7"/>
  <c r="J341" i="6"/>
  <c r="I342" i="6"/>
  <c r="B364" i="5"/>
  <c r="C363" i="5"/>
  <c r="H343" i="11" l="1"/>
  <c r="I343" i="11" s="1"/>
  <c r="I341" i="9"/>
  <c r="H342" i="9"/>
  <c r="AE343" i="8"/>
  <c r="AF342" i="8"/>
  <c r="I344" i="7"/>
  <c r="J343" i="7"/>
  <c r="J342" i="6"/>
  <c r="I343" i="6"/>
  <c r="B365" i="5"/>
  <c r="C364" i="5"/>
  <c r="H344" i="11" l="1"/>
  <c r="I344" i="11" s="1"/>
  <c r="I342" i="9"/>
  <c r="H343" i="9"/>
  <c r="AF343" i="8"/>
  <c r="AE344" i="8"/>
  <c r="J344" i="7"/>
  <c r="I345" i="7"/>
  <c r="J343" i="6"/>
  <c r="I344" i="6"/>
  <c r="B366" i="5"/>
  <c r="C365" i="5"/>
  <c r="H345" i="11" l="1"/>
  <c r="I345" i="11" s="1"/>
  <c r="I343" i="9"/>
  <c r="H344" i="9"/>
  <c r="AF344" i="8"/>
  <c r="AE345" i="8"/>
  <c r="I346" i="7"/>
  <c r="J345" i="7"/>
  <c r="J344" i="6"/>
  <c r="I345" i="6"/>
  <c r="B367" i="5"/>
  <c r="C366" i="5"/>
  <c r="H346" i="11" l="1"/>
  <c r="I346" i="11" s="1"/>
  <c r="I344" i="9"/>
  <c r="H345" i="9"/>
  <c r="AE346" i="8"/>
  <c r="AF345" i="8"/>
  <c r="I347" i="7"/>
  <c r="J346" i="7"/>
  <c r="J345" i="6"/>
  <c r="I346" i="6"/>
  <c r="B368" i="5"/>
  <c r="C367" i="5"/>
  <c r="H347" i="11" l="1"/>
  <c r="I347" i="11" s="1"/>
  <c r="I345" i="9"/>
  <c r="H346" i="9"/>
  <c r="AF346" i="8"/>
  <c r="AE347" i="8"/>
  <c r="I348" i="7"/>
  <c r="J347" i="7"/>
  <c r="J346" i="6"/>
  <c r="I347" i="6"/>
  <c r="B369" i="5"/>
  <c r="C368" i="5"/>
  <c r="H348" i="11" l="1"/>
  <c r="I348" i="11" s="1"/>
  <c r="I346" i="9"/>
  <c r="H347" i="9"/>
  <c r="AE348" i="8"/>
  <c r="AF347" i="8"/>
  <c r="I349" i="7"/>
  <c r="J348" i="7"/>
  <c r="J347" i="6"/>
  <c r="I348" i="6"/>
  <c r="B370" i="5"/>
  <c r="C369" i="5"/>
  <c r="H349" i="11" l="1"/>
  <c r="I349" i="11" s="1"/>
  <c r="I347" i="9"/>
  <c r="H348" i="9"/>
  <c r="AF348" i="8"/>
  <c r="AE349" i="8"/>
  <c r="I350" i="7"/>
  <c r="J349" i="7"/>
  <c r="J348" i="6"/>
  <c r="I349" i="6"/>
  <c r="B371" i="5"/>
  <c r="C370" i="5"/>
  <c r="H350" i="11" l="1"/>
  <c r="I350" i="11" s="1"/>
  <c r="I348" i="9"/>
  <c r="H349" i="9"/>
  <c r="AE350" i="8"/>
  <c r="AF349" i="8"/>
  <c r="I351" i="7"/>
  <c r="J350" i="7"/>
  <c r="J349" i="6"/>
  <c r="I350" i="6"/>
  <c r="B372" i="5"/>
  <c r="C371" i="5"/>
  <c r="H351" i="11" l="1"/>
  <c r="I351" i="11" s="1"/>
  <c r="I349" i="9"/>
  <c r="H350" i="9"/>
  <c r="AE351" i="8"/>
  <c r="AF350" i="8"/>
  <c r="I352" i="7"/>
  <c r="J351" i="7"/>
  <c r="J350" i="6"/>
  <c r="I351" i="6"/>
  <c r="B373" i="5"/>
  <c r="C372" i="5"/>
  <c r="H352" i="11" l="1"/>
  <c r="I352" i="11" s="1"/>
  <c r="I350" i="9"/>
  <c r="H351" i="9"/>
  <c r="AE352" i="8"/>
  <c r="AF351" i="8"/>
  <c r="J352" i="7"/>
  <c r="I353" i="7"/>
  <c r="J351" i="6"/>
  <c r="I352" i="6"/>
  <c r="B374" i="5"/>
  <c r="C373" i="5"/>
  <c r="H353" i="11" l="1"/>
  <c r="I353" i="11" s="1"/>
  <c r="I351" i="9"/>
  <c r="H352" i="9"/>
  <c r="AF352" i="8"/>
  <c r="AE353" i="8"/>
  <c r="I354" i="7"/>
  <c r="J353" i="7"/>
  <c r="J352" i="6"/>
  <c r="I353" i="6"/>
  <c r="B375" i="5"/>
  <c r="C374" i="5"/>
  <c r="H354" i="11" l="1"/>
  <c r="I354" i="11" s="1"/>
  <c r="I352" i="9"/>
  <c r="H353" i="9"/>
  <c r="AE354" i="8"/>
  <c r="AF353" i="8"/>
  <c r="I355" i="7"/>
  <c r="J354" i="7"/>
  <c r="J353" i="6"/>
  <c r="I354" i="6"/>
  <c r="B376" i="5"/>
  <c r="C375" i="5"/>
  <c r="H355" i="11" l="1"/>
  <c r="I355" i="11" s="1"/>
  <c r="I353" i="9"/>
  <c r="H354" i="9"/>
  <c r="AF354" i="8"/>
  <c r="AE355" i="8"/>
  <c r="I356" i="7"/>
  <c r="J355" i="7"/>
  <c r="J354" i="6"/>
  <c r="I355" i="6"/>
  <c r="B377" i="5"/>
  <c r="C376" i="5"/>
  <c r="H356" i="11" l="1"/>
  <c r="I356" i="11" s="1"/>
  <c r="I354" i="9"/>
  <c r="H355" i="9"/>
  <c r="AE356" i="8"/>
  <c r="AF355" i="8"/>
  <c r="I357" i="7"/>
  <c r="J356" i="7"/>
  <c r="J355" i="6"/>
  <c r="I356" i="6"/>
  <c r="B378" i="5"/>
  <c r="C377" i="5"/>
  <c r="H357" i="11" l="1"/>
  <c r="I357" i="11" s="1"/>
  <c r="I355" i="9"/>
  <c r="H356" i="9"/>
  <c r="AF356" i="8"/>
  <c r="AE357" i="8"/>
  <c r="I358" i="7"/>
  <c r="J357" i="7"/>
  <c r="J356" i="6"/>
  <c r="I357" i="6"/>
  <c r="B379" i="5"/>
  <c r="C378" i="5"/>
  <c r="H358" i="11" l="1"/>
  <c r="I358" i="11" s="1"/>
  <c r="I356" i="9"/>
  <c r="H357" i="9"/>
  <c r="AF357" i="8"/>
  <c r="AE358" i="8"/>
  <c r="I359" i="7"/>
  <c r="J358" i="7"/>
  <c r="J357" i="6"/>
  <c r="I358" i="6"/>
  <c r="B380" i="5"/>
  <c r="C379" i="5"/>
  <c r="H359" i="11" l="1"/>
  <c r="I359" i="11" s="1"/>
  <c r="I357" i="9"/>
  <c r="H358" i="9"/>
  <c r="AF358" i="8"/>
  <c r="AE359" i="8"/>
  <c r="I360" i="7"/>
  <c r="J359" i="7"/>
  <c r="J358" i="6"/>
  <c r="I359" i="6"/>
  <c r="B381" i="5"/>
  <c r="C380" i="5"/>
  <c r="H360" i="11" l="1"/>
  <c r="I360" i="11" s="1"/>
  <c r="I358" i="9"/>
  <c r="H359" i="9"/>
  <c r="AF359" i="8"/>
  <c r="AE360" i="8"/>
  <c r="J360" i="7"/>
  <c r="I361" i="7"/>
  <c r="J359" i="6"/>
  <c r="I360" i="6"/>
  <c r="B382" i="5"/>
  <c r="C381" i="5"/>
  <c r="H361" i="11" l="1"/>
  <c r="I361" i="11" s="1"/>
  <c r="I359" i="9"/>
  <c r="H360" i="9"/>
  <c r="AE361" i="8"/>
  <c r="AF360" i="8"/>
  <c r="I362" i="7"/>
  <c r="J361" i="7"/>
  <c r="J360" i="6"/>
  <c r="I361" i="6"/>
  <c r="B383" i="5"/>
  <c r="C382" i="5"/>
  <c r="H362" i="11" l="1"/>
  <c r="I362" i="11" s="1"/>
  <c r="I360" i="9"/>
  <c r="H361" i="9"/>
  <c r="AF361" i="8"/>
  <c r="AE362" i="8"/>
  <c r="I363" i="7"/>
  <c r="J362" i="7"/>
  <c r="J361" i="6"/>
  <c r="I362" i="6"/>
  <c r="C383" i="5"/>
  <c r="B384" i="5"/>
  <c r="H363" i="11" l="1"/>
  <c r="I363" i="11" s="1"/>
  <c r="I361" i="9"/>
  <c r="H362" i="9"/>
  <c r="AF362" i="8"/>
  <c r="AE363" i="8"/>
  <c r="I364" i="7"/>
  <c r="J363" i="7"/>
  <c r="J362" i="6"/>
  <c r="I363" i="6"/>
  <c r="B385" i="5"/>
  <c r="C384" i="5"/>
  <c r="H364" i="11" l="1"/>
  <c r="I364" i="11" s="1"/>
  <c r="I362" i="9"/>
  <c r="H363" i="9"/>
  <c r="AF363" i="8"/>
  <c r="AE364" i="8"/>
  <c r="I365" i="7"/>
  <c r="J364" i="7"/>
  <c r="J363" i="6"/>
  <c r="I364" i="6"/>
  <c r="B386" i="5"/>
  <c r="C385" i="5"/>
  <c r="H365" i="11" l="1"/>
  <c r="I365" i="11" s="1"/>
  <c r="I363" i="9"/>
  <c r="H364" i="9"/>
  <c r="AF364" i="8"/>
  <c r="AE365" i="8"/>
  <c r="I366" i="7"/>
  <c r="J365" i="7"/>
  <c r="J364" i="6"/>
  <c r="I365" i="6"/>
  <c r="B387" i="5"/>
  <c r="C386" i="5"/>
  <c r="H366" i="11" l="1"/>
  <c r="I366" i="11" s="1"/>
  <c r="I364" i="9"/>
  <c r="H365" i="9"/>
  <c r="AF365" i="8"/>
  <c r="AE366" i="8"/>
  <c r="I367" i="7"/>
  <c r="J366" i="7"/>
  <c r="J365" i="6"/>
  <c r="I366" i="6"/>
  <c r="B388" i="5"/>
  <c r="C387" i="5"/>
  <c r="H367" i="11" l="1"/>
  <c r="I367" i="11" s="1"/>
  <c r="I365" i="9"/>
  <c r="H366" i="9"/>
  <c r="AF366" i="8"/>
  <c r="AE367" i="8"/>
  <c r="I368" i="7"/>
  <c r="J367" i="7"/>
  <c r="J366" i="6"/>
  <c r="I367" i="6"/>
  <c r="B389" i="5"/>
  <c r="C388" i="5"/>
  <c r="H368" i="11" l="1"/>
  <c r="I368" i="11" s="1"/>
  <c r="I366" i="9"/>
  <c r="H367" i="9"/>
  <c r="AE368" i="8"/>
  <c r="AF367" i="8"/>
  <c r="J368" i="7"/>
  <c r="I369" i="7"/>
  <c r="J367" i="6"/>
  <c r="I368" i="6"/>
  <c r="B390" i="5"/>
  <c r="C389" i="5"/>
  <c r="H369" i="11" l="1"/>
  <c r="I369" i="11" s="1"/>
  <c r="I367" i="9"/>
  <c r="H368" i="9"/>
  <c r="AF368" i="8"/>
  <c r="AE369" i="8"/>
  <c r="I370" i="7"/>
  <c r="J369" i="7"/>
  <c r="J368" i="6"/>
  <c r="I369" i="6"/>
  <c r="B391" i="5"/>
  <c r="C390" i="5"/>
  <c r="H370" i="11" l="1"/>
  <c r="I370" i="11" s="1"/>
  <c r="I368" i="9"/>
  <c r="H369" i="9"/>
  <c r="AF369" i="8"/>
  <c r="AE370" i="8"/>
  <c r="I371" i="7"/>
  <c r="J370" i="7"/>
  <c r="J369" i="6"/>
  <c r="I370" i="6"/>
  <c r="C391" i="5"/>
  <c r="B392" i="5"/>
  <c r="H371" i="11" l="1"/>
  <c r="I371" i="11" s="1"/>
  <c r="I369" i="9"/>
  <c r="H370" i="9"/>
  <c r="AE371" i="8"/>
  <c r="AF370" i="8"/>
  <c r="I372" i="7"/>
  <c r="J371" i="7"/>
  <c r="J370" i="6"/>
  <c r="I371" i="6"/>
  <c r="B393" i="5"/>
  <c r="C392" i="5"/>
  <c r="H372" i="11" l="1"/>
  <c r="I372" i="11" s="1"/>
  <c r="I370" i="9"/>
  <c r="H371" i="9"/>
  <c r="AE372" i="8"/>
  <c r="AF371" i="8"/>
  <c r="I373" i="7"/>
  <c r="J372" i="7"/>
  <c r="J371" i="6"/>
  <c r="I372" i="6"/>
  <c r="B394" i="5"/>
  <c r="C393" i="5"/>
  <c r="H373" i="11" l="1"/>
  <c r="I373" i="11" s="1"/>
  <c r="I371" i="9"/>
  <c r="H372" i="9"/>
  <c r="AE373" i="8"/>
  <c r="AF372" i="8"/>
  <c r="I374" i="7"/>
  <c r="J373" i="7"/>
  <c r="J372" i="6"/>
  <c r="I373" i="6"/>
  <c r="B395" i="5"/>
  <c r="C394" i="5"/>
  <c r="H374" i="11" l="1"/>
  <c r="I374" i="11" s="1"/>
  <c r="I372" i="9"/>
  <c r="H373" i="9"/>
  <c r="AE374" i="8"/>
  <c r="AF373" i="8"/>
  <c r="I375" i="7"/>
  <c r="J374" i="7"/>
  <c r="J373" i="6"/>
  <c r="I374" i="6"/>
  <c r="B396" i="5"/>
  <c r="C395" i="5"/>
  <c r="H375" i="11" l="1"/>
  <c r="I375" i="11" s="1"/>
  <c r="I373" i="9"/>
  <c r="H374" i="9"/>
  <c r="AE375" i="8"/>
  <c r="AF374" i="8"/>
  <c r="I376" i="7"/>
  <c r="J375" i="7"/>
  <c r="J374" i="6"/>
  <c r="I375" i="6"/>
  <c r="B397" i="5"/>
  <c r="C396" i="5"/>
  <c r="H376" i="11" l="1"/>
  <c r="I376" i="11" s="1"/>
  <c r="I374" i="9"/>
  <c r="H375" i="9"/>
  <c r="AF375" i="8"/>
  <c r="AE376" i="8"/>
  <c r="J376" i="7"/>
  <c r="I377" i="7"/>
  <c r="J375" i="6"/>
  <c r="I376" i="6"/>
  <c r="B398" i="5"/>
  <c r="C397" i="5"/>
  <c r="H377" i="11" l="1"/>
  <c r="I377" i="11" s="1"/>
  <c r="I375" i="9"/>
  <c r="H376" i="9"/>
  <c r="AF376" i="8"/>
  <c r="AE377" i="8"/>
  <c r="I378" i="7"/>
  <c r="J377" i="7"/>
  <c r="J376" i="6"/>
  <c r="I377" i="6"/>
  <c r="B399" i="5"/>
  <c r="C398" i="5"/>
  <c r="H378" i="11" l="1"/>
  <c r="I378" i="11" s="1"/>
  <c r="I376" i="9"/>
  <c r="H377" i="9"/>
  <c r="AF377" i="8"/>
  <c r="AE378" i="8"/>
  <c r="I379" i="7"/>
  <c r="J378" i="7"/>
  <c r="J377" i="6"/>
  <c r="I378" i="6"/>
  <c r="B400" i="5"/>
  <c r="C399" i="5"/>
  <c r="H379" i="11" l="1"/>
  <c r="I379" i="11" s="1"/>
  <c r="I377" i="9"/>
  <c r="H378" i="9"/>
  <c r="AE379" i="8"/>
  <c r="AF378" i="8"/>
  <c r="I380" i="7"/>
  <c r="J379" i="7"/>
  <c r="J378" i="6"/>
  <c r="I379" i="6"/>
  <c r="B401" i="5"/>
  <c r="C400" i="5"/>
  <c r="H380" i="11" l="1"/>
  <c r="I380" i="11" s="1"/>
  <c r="I378" i="9"/>
  <c r="H379" i="9"/>
  <c r="AE380" i="8"/>
  <c r="AF379" i="8"/>
  <c r="I381" i="7"/>
  <c r="J380" i="7"/>
  <c r="J379" i="6"/>
  <c r="I380" i="6"/>
  <c r="B402" i="5"/>
  <c r="C401" i="5"/>
  <c r="H381" i="11" l="1"/>
  <c r="I381" i="11" s="1"/>
  <c r="I379" i="9"/>
  <c r="H380" i="9"/>
  <c r="AF380" i="8"/>
  <c r="AE381" i="8"/>
  <c r="I382" i="7"/>
  <c r="J381" i="7"/>
  <c r="J380" i="6"/>
  <c r="I381" i="6"/>
  <c r="B403" i="5"/>
  <c r="C402" i="5"/>
  <c r="H382" i="11" l="1"/>
  <c r="I382" i="11" s="1"/>
  <c r="I380" i="9"/>
  <c r="H381" i="9"/>
  <c r="AE382" i="8"/>
  <c r="AF381" i="8"/>
  <c r="I383" i="7"/>
  <c r="J382" i="7"/>
  <c r="J381" i="6"/>
  <c r="I382" i="6"/>
  <c r="B404" i="5"/>
  <c r="C403" i="5"/>
  <c r="H383" i="11" l="1"/>
  <c r="I383" i="11" s="1"/>
  <c r="I381" i="9"/>
  <c r="H382" i="9"/>
  <c r="AF382" i="8"/>
  <c r="AE383" i="8"/>
  <c r="I384" i="7"/>
  <c r="J383" i="7"/>
  <c r="J382" i="6"/>
  <c r="I383" i="6"/>
  <c r="B405" i="5"/>
  <c r="C404" i="5"/>
  <c r="H384" i="11" l="1"/>
  <c r="I384" i="11" s="1"/>
  <c r="I382" i="9"/>
  <c r="H383" i="9"/>
  <c r="AE384" i="8"/>
  <c r="AF383" i="8"/>
  <c r="J384" i="7"/>
  <c r="I385" i="7"/>
  <c r="J383" i="6"/>
  <c r="I384" i="6"/>
  <c r="B406" i="5"/>
  <c r="C405" i="5"/>
  <c r="H385" i="11" l="1"/>
  <c r="I385" i="11" s="1"/>
  <c r="I383" i="9"/>
  <c r="H384" i="9"/>
  <c r="AE385" i="8"/>
  <c r="AF384" i="8"/>
  <c r="I386" i="7"/>
  <c r="J385" i="7"/>
  <c r="J384" i="6"/>
  <c r="I385" i="6"/>
  <c r="B407" i="5"/>
  <c r="C406" i="5"/>
  <c r="H386" i="11" l="1"/>
  <c r="I386" i="11" s="1"/>
  <c r="I384" i="9"/>
  <c r="H385" i="9"/>
  <c r="AE386" i="8"/>
  <c r="AF385" i="8"/>
  <c r="I387" i="7"/>
  <c r="J386" i="7"/>
  <c r="J385" i="6"/>
  <c r="I386" i="6"/>
  <c r="B408" i="5"/>
  <c r="C407" i="5"/>
  <c r="H387" i="11" l="1"/>
  <c r="I387" i="11" s="1"/>
  <c r="I385" i="9"/>
  <c r="H386" i="9"/>
  <c r="AE387" i="8"/>
  <c r="AF386" i="8"/>
  <c r="I388" i="7"/>
  <c r="J387" i="7"/>
  <c r="J386" i="6"/>
  <c r="I387" i="6"/>
  <c r="B409" i="5"/>
  <c r="C408" i="5"/>
  <c r="H388" i="11" l="1"/>
  <c r="I388" i="11" s="1"/>
  <c r="I386" i="9"/>
  <c r="H387" i="9"/>
  <c r="AE388" i="8"/>
  <c r="AF387" i="8"/>
  <c r="I389" i="7"/>
  <c r="J388" i="7"/>
  <c r="J387" i="6"/>
  <c r="I388" i="6"/>
  <c r="B410" i="5"/>
  <c r="C409" i="5"/>
  <c r="H389" i="11" l="1"/>
  <c r="I389" i="11" s="1"/>
  <c r="I387" i="9"/>
  <c r="H388" i="9"/>
  <c r="AE389" i="8"/>
  <c r="AF388" i="8"/>
  <c r="I390" i="7"/>
  <c r="J389" i="7"/>
  <c r="J388" i="6"/>
  <c r="I389" i="6"/>
  <c r="B411" i="5"/>
  <c r="C410" i="5"/>
  <c r="H390" i="11" l="1"/>
  <c r="I390" i="11" s="1"/>
  <c r="I388" i="9"/>
  <c r="H389" i="9"/>
  <c r="AE390" i="8"/>
  <c r="AF389" i="8"/>
  <c r="I391" i="7"/>
  <c r="J390" i="7"/>
  <c r="J389" i="6"/>
  <c r="I390" i="6"/>
  <c r="B412" i="5"/>
  <c r="C411" i="5"/>
  <c r="H391" i="11" l="1"/>
  <c r="I391" i="11" s="1"/>
  <c r="I389" i="9"/>
  <c r="H390" i="9"/>
  <c r="AE391" i="8"/>
  <c r="AF390" i="8"/>
  <c r="I392" i="7"/>
  <c r="J391" i="7"/>
  <c r="J390" i="6"/>
  <c r="I391" i="6"/>
  <c r="B413" i="5"/>
  <c r="C412" i="5"/>
  <c r="H392" i="11" l="1"/>
  <c r="I392" i="11" s="1"/>
  <c r="I390" i="9"/>
  <c r="H391" i="9"/>
  <c r="AF391" i="8"/>
  <c r="AE392" i="8"/>
  <c r="J392" i="7"/>
  <c r="I393" i="7"/>
  <c r="J391" i="6"/>
  <c r="I392" i="6"/>
  <c r="B414" i="5"/>
  <c r="C413" i="5"/>
  <c r="H393" i="11" l="1"/>
  <c r="I393" i="11" s="1"/>
  <c r="I391" i="9"/>
  <c r="H392" i="9"/>
  <c r="AE393" i="8"/>
  <c r="AF392" i="8"/>
  <c r="I394" i="7"/>
  <c r="J393" i="7"/>
  <c r="J392" i="6"/>
  <c r="I393" i="6"/>
  <c r="B415" i="5"/>
  <c r="C414" i="5"/>
  <c r="H394" i="11" l="1"/>
  <c r="I394" i="11" s="1"/>
  <c r="I392" i="9"/>
  <c r="H393" i="9"/>
  <c r="AE394" i="8"/>
  <c r="AF393" i="8"/>
  <c r="I395" i="7"/>
  <c r="J394" i="7"/>
  <c r="J393" i="6"/>
  <c r="I394" i="6"/>
  <c r="B416" i="5"/>
  <c r="C415" i="5"/>
  <c r="H395" i="11" l="1"/>
  <c r="I395" i="11" s="1"/>
  <c r="I393" i="9"/>
  <c r="H394" i="9"/>
  <c r="AE395" i="8"/>
  <c r="AF394" i="8"/>
  <c r="I396" i="7"/>
  <c r="J395" i="7"/>
  <c r="J394" i="6"/>
  <c r="I395" i="6"/>
  <c r="B417" i="5"/>
  <c r="C416" i="5"/>
  <c r="H396" i="11" l="1"/>
  <c r="I396" i="11" s="1"/>
  <c r="I394" i="9"/>
  <c r="H395" i="9"/>
  <c r="AF395" i="8"/>
  <c r="AE396" i="8"/>
  <c r="J396" i="7"/>
  <c r="I397" i="7"/>
  <c r="J395" i="6"/>
  <c r="I396" i="6"/>
  <c r="B418" i="5"/>
  <c r="C417" i="5"/>
  <c r="H397" i="11" l="1"/>
  <c r="I397" i="11" s="1"/>
  <c r="I395" i="9"/>
  <c r="H396" i="9"/>
  <c r="AF396" i="8"/>
  <c r="AE397" i="8"/>
  <c r="I398" i="7"/>
  <c r="J397" i="7"/>
  <c r="J396" i="6"/>
  <c r="I397" i="6"/>
  <c r="C418" i="5"/>
  <c r="B419" i="5"/>
  <c r="H398" i="11" l="1"/>
  <c r="I398" i="11" s="1"/>
  <c r="I396" i="9"/>
  <c r="H397" i="9"/>
  <c r="AE398" i="8"/>
  <c r="AF397" i="8"/>
  <c r="I399" i="7"/>
  <c r="J398" i="7"/>
  <c r="J397" i="6"/>
  <c r="I398" i="6"/>
  <c r="B420" i="5"/>
  <c r="C419" i="5"/>
  <c r="H399" i="11" l="1"/>
  <c r="I399" i="11" s="1"/>
  <c r="I397" i="9"/>
  <c r="H398" i="9"/>
  <c r="AF398" i="8"/>
  <c r="AE399" i="8"/>
  <c r="I400" i="7"/>
  <c r="J399" i="7"/>
  <c r="J398" i="6"/>
  <c r="I399" i="6"/>
  <c r="B421" i="5"/>
  <c r="C420" i="5"/>
  <c r="H400" i="11" l="1"/>
  <c r="I400" i="11" s="1"/>
  <c r="I398" i="9"/>
  <c r="H399" i="9"/>
  <c r="AE400" i="8"/>
  <c r="AF399" i="8"/>
  <c r="I401" i="7"/>
  <c r="J400" i="7"/>
  <c r="J399" i="6"/>
  <c r="I400" i="6"/>
  <c r="B422" i="5"/>
  <c r="C421" i="5"/>
  <c r="H401" i="11" l="1"/>
  <c r="I401" i="11" s="1"/>
  <c r="I399" i="9"/>
  <c r="H400" i="9"/>
  <c r="AE401" i="8"/>
  <c r="AF400" i="8"/>
  <c r="J401" i="7"/>
  <c r="I402" i="7"/>
  <c r="J400" i="6"/>
  <c r="I401" i="6"/>
  <c r="B423" i="5"/>
  <c r="C422" i="5"/>
  <c r="H402" i="11" l="1"/>
  <c r="I402" i="11" s="1"/>
  <c r="I400" i="9"/>
  <c r="H401" i="9"/>
  <c r="AE402" i="8"/>
  <c r="AF401" i="8"/>
  <c r="I403" i="7"/>
  <c r="J402" i="7"/>
  <c r="J401" i="6"/>
  <c r="I402" i="6"/>
  <c r="B424" i="5"/>
  <c r="C423" i="5"/>
  <c r="H403" i="11" l="1"/>
  <c r="I403" i="11" s="1"/>
  <c r="I401" i="9"/>
  <c r="H402" i="9"/>
  <c r="AF402" i="8"/>
  <c r="AE403" i="8"/>
  <c r="I404" i="7"/>
  <c r="J403" i="7"/>
  <c r="J402" i="6"/>
  <c r="I403" i="6"/>
  <c r="B425" i="5"/>
  <c r="C424" i="5"/>
  <c r="H404" i="11" l="1"/>
  <c r="I404" i="11" s="1"/>
  <c r="I402" i="9"/>
  <c r="H403" i="9"/>
  <c r="AE404" i="8"/>
  <c r="AF403" i="8"/>
  <c r="J404" i="7"/>
  <c r="I405" i="7"/>
  <c r="J403" i="6"/>
  <c r="I404" i="6"/>
  <c r="B426" i="5"/>
  <c r="C425" i="5"/>
  <c r="H405" i="11" l="1"/>
  <c r="I405" i="11" s="1"/>
  <c r="I403" i="9"/>
  <c r="H404" i="9"/>
  <c r="AF404" i="8"/>
  <c r="AE405" i="8"/>
  <c r="I406" i="7"/>
  <c r="J405" i="7"/>
  <c r="J404" i="6"/>
  <c r="I405" i="6"/>
  <c r="C426" i="5"/>
  <c r="B427" i="5"/>
  <c r="H406" i="11" l="1"/>
  <c r="I406" i="11" s="1"/>
  <c r="I404" i="9"/>
  <c r="H405" i="9"/>
  <c r="AF405" i="8"/>
  <c r="AE406" i="8"/>
  <c r="I407" i="7"/>
  <c r="J406" i="7"/>
  <c r="J405" i="6"/>
  <c r="I406" i="6"/>
  <c r="B428" i="5"/>
  <c r="C427" i="5"/>
  <c r="H407" i="11" l="1"/>
  <c r="I407" i="11" s="1"/>
  <c r="I405" i="9"/>
  <c r="H406" i="9"/>
  <c r="AE407" i="8"/>
  <c r="AF406" i="8"/>
  <c r="I408" i="7"/>
  <c r="J407" i="7"/>
  <c r="J406" i="6"/>
  <c r="I407" i="6"/>
  <c r="B429" i="5"/>
  <c r="C428" i="5"/>
  <c r="H408" i="11" l="1"/>
  <c r="I408" i="11" s="1"/>
  <c r="I406" i="9"/>
  <c r="H407" i="9"/>
  <c r="AF407" i="8"/>
  <c r="AE408" i="8"/>
  <c r="I409" i="7"/>
  <c r="J408" i="7"/>
  <c r="J407" i="6"/>
  <c r="I408" i="6"/>
  <c r="B430" i="5"/>
  <c r="C429" i="5"/>
  <c r="H409" i="11" l="1"/>
  <c r="I409" i="11" s="1"/>
  <c r="I407" i="9"/>
  <c r="H408" i="9"/>
  <c r="AE409" i="8"/>
  <c r="AF408" i="8"/>
  <c r="I410" i="7"/>
  <c r="J409" i="7"/>
  <c r="J408" i="6"/>
  <c r="I409" i="6"/>
  <c r="B431" i="5"/>
  <c r="C430" i="5"/>
  <c r="H410" i="11" l="1"/>
  <c r="I410" i="11" s="1"/>
  <c r="I408" i="9"/>
  <c r="H409" i="9"/>
  <c r="AE410" i="8"/>
  <c r="AF409" i="8"/>
  <c r="J410" i="7"/>
  <c r="I411" i="7"/>
  <c r="J409" i="6"/>
  <c r="I410" i="6"/>
  <c r="B432" i="5"/>
  <c r="C431" i="5"/>
  <c r="H411" i="11" l="1"/>
  <c r="I411" i="11" s="1"/>
  <c r="I409" i="9"/>
  <c r="H410" i="9"/>
  <c r="AE411" i="8"/>
  <c r="AF410" i="8"/>
  <c r="I412" i="7"/>
  <c r="J411" i="7"/>
  <c r="J410" i="6"/>
  <c r="I411" i="6"/>
  <c r="B433" i="5"/>
  <c r="C432" i="5"/>
  <c r="H412" i="11" l="1"/>
  <c r="I412" i="11" s="1"/>
  <c r="I410" i="9"/>
  <c r="H411" i="9"/>
  <c r="AF411" i="8"/>
  <c r="AE412" i="8"/>
  <c r="J412" i="7"/>
  <c r="I413" i="7"/>
  <c r="J411" i="6"/>
  <c r="I412" i="6"/>
  <c r="B434" i="5"/>
  <c r="C433" i="5"/>
  <c r="H413" i="11" l="1"/>
  <c r="I413" i="11" s="1"/>
  <c r="I411" i="9"/>
  <c r="H412" i="9"/>
  <c r="AE413" i="8"/>
  <c r="AF412" i="8"/>
  <c r="I414" i="7"/>
  <c r="J413" i="7"/>
  <c r="J412" i="6"/>
  <c r="I413" i="6"/>
  <c r="C434" i="5"/>
  <c r="B435" i="5"/>
  <c r="H414" i="11" l="1"/>
  <c r="I414" i="11" s="1"/>
  <c r="I412" i="9"/>
  <c r="H413" i="9"/>
  <c r="AE414" i="8"/>
  <c r="AF413" i="8"/>
  <c r="I415" i="7"/>
  <c r="J414" i="7"/>
  <c r="J413" i="6"/>
  <c r="I414" i="6"/>
  <c r="B436" i="5"/>
  <c r="C435" i="5"/>
  <c r="H415" i="11" l="1"/>
  <c r="I415" i="11" s="1"/>
  <c r="I413" i="9"/>
  <c r="H414" i="9"/>
  <c r="AE415" i="8"/>
  <c r="AF414" i="8"/>
  <c r="I416" i="7"/>
  <c r="J415" i="7"/>
  <c r="J414" i="6"/>
  <c r="I415" i="6"/>
  <c r="B437" i="5"/>
  <c r="C436" i="5"/>
  <c r="H416" i="11" l="1"/>
  <c r="I416" i="11" s="1"/>
  <c r="I414" i="9"/>
  <c r="H415" i="9"/>
  <c r="AE416" i="8"/>
  <c r="AF415" i="8"/>
  <c r="I417" i="7"/>
  <c r="J416" i="7"/>
  <c r="J415" i="6"/>
  <c r="I416" i="6"/>
  <c r="B438" i="5"/>
  <c r="C437" i="5"/>
  <c r="H417" i="11" l="1"/>
  <c r="I417" i="11" s="1"/>
  <c r="I415" i="9"/>
  <c r="H416" i="9"/>
  <c r="AE417" i="8"/>
  <c r="AF416" i="8"/>
  <c r="I418" i="7"/>
  <c r="J417" i="7"/>
  <c r="J416" i="6"/>
  <c r="I417" i="6"/>
  <c r="B439" i="5"/>
  <c r="C438" i="5"/>
  <c r="H418" i="11" l="1"/>
  <c r="I418" i="11" s="1"/>
  <c r="I416" i="9"/>
  <c r="H417" i="9"/>
  <c r="AF417" i="8"/>
  <c r="AE418" i="8"/>
  <c r="I419" i="7"/>
  <c r="J418" i="7"/>
  <c r="J417" i="6"/>
  <c r="I418" i="6"/>
  <c r="B440" i="5"/>
  <c r="C439" i="5"/>
  <c r="H419" i="11" l="1"/>
  <c r="I419" i="11" s="1"/>
  <c r="I417" i="9"/>
  <c r="H418" i="9"/>
  <c r="AE419" i="8"/>
  <c r="AF418" i="8"/>
  <c r="I420" i="7"/>
  <c r="J419" i="7"/>
  <c r="J418" i="6"/>
  <c r="I419" i="6"/>
  <c r="B441" i="5"/>
  <c r="C440" i="5"/>
  <c r="H420" i="11" l="1"/>
  <c r="I420" i="11" s="1"/>
  <c r="I418" i="9"/>
  <c r="H419" i="9"/>
  <c r="AF419" i="8"/>
  <c r="AE420" i="8"/>
  <c r="J420" i="7"/>
  <c r="I421" i="7"/>
  <c r="J419" i="6"/>
  <c r="I420" i="6"/>
  <c r="B442" i="5"/>
  <c r="C441" i="5"/>
  <c r="H421" i="11" l="1"/>
  <c r="I421" i="11" s="1"/>
  <c r="I419" i="9"/>
  <c r="H420" i="9"/>
  <c r="AE421" i="8"/>
  <c r="AF420" i="8"/>
  <c r="I422" i="7"/>
  <c r="J421" i="7"/>
  <c r="J420" i="6"/>
  <c r="I421" i="6"/>
  <c r="C442" i="5"/>
  <c r="B443" i="5"/>
  <c r="H422" i="11" l="1"/>
  <c r="I422" i="11" s="1"/>
  <c r="I420" i="9"/>
  <c r="H421" i="9"/>
  <c r="AE422" i="8"/>
  <c r="AF421" i="8"/>
  <c r="I423" i="7"/>
  <c r="J422" i="7"/>
  <c r="J421" i="6"/>
  <c r="I422" i="6"/>
  <c r="B444" i="5"/>
  <c r="C443" i="5"/>
  <c r="H423" i="11" l="1"/>
  <c r="I423" i="11" s="1"/>
  <c r="I421" i="9"/>
  <c r="H422" i="9"/>
  <c r="AF422" i="8"/>
  <c r="AE423" i="8"/>
  <c r="I424" i="7"/>
  <c r="J423" i="7"/>
  <c r="J422" i="6"/>
  <c r="I423" i="6"/>
  <c r="B445" i="5"/>
  <c r="C444" i="5"/>
  <c r="H424" i="11" l="1"/>
  <c r="I424" i="11" s="1"/>
  <c r="I422" i="9"/>
  <c r="H423" i="9"/>
  <c r="AF423" i="8"/>
  <c r="AE424" i="8"/>
  <c r="I425" i="7"/>
  <c r="J424" i="7"/>
  <c r="J423" i="6"/>
  <c r="I424" i="6"/>
  <c r="B446" i="5"/>
  <c r="C445" i="5"/>
  <c r="H425" i="11" l="1"/>
  <c r="I425" i="11" s="1"/>
  <c r="I423" i="9"/>
  <c r="H424" i="9"/>
  <c r="AE425" i="8"/>
  <c r="AF424" i="8"/>
  <c r="I426" i="7"/>
  <c r="J425" i="7"/>
  <c r="J424" i="6"/>
  <c r="I425" i="6"/>
  <c r="B447" i="5"/>
  <c r="C446" i="5"/>
  <c r="H426" i="11" l="1"/>
  <c r="I426" i="11" s="1"/>
  <c r="I424" i="9"/>
  <c r="H425" i="9"/>
  <c r="AF425" i="8"/>
  <c r="AE426" i="8"/>
  <c r="I427" i="7"/>
  <c r="J426" i="7"/>
  <c r="J425" i="6"/>
  <c r="I426" i="6"/>
  <c r="B448" i="5"/>
  <c r="C447" i="5"/>
  <c r="H427" i="11" l="1"/>
  <c r="I427" i="11" s="1"/>
  <c r="I425" i="9"/>
  <c r="H426" i="9"/>
  <c r="AE427" i="8"/>
  <c r="AF426" i="8"/>
  <c r="I428" i="7"/>
  <c r="J427" i="7"/>
  <c r="J426" i="6"/>
  <c r="I427" i="6"/>
  <c r="C448" i="5"/>
  <c r="B449" i="5"/>
  <c r="H428" i="11" l="1"/>
  <c r="I428" i="11" s="1"/>
  <c r="I426" i="9"/>
  <c r="H427" i="9"/>
  <c r="AF427" i="8"/>
  <c r="AE428" i="8"/>
  <c r="J428" i="7"/>
  <c r="I429" i="7"/>
  <c r="J427" i="6"/>
  <c r="I428" i="6"/>
  <c r="B450" i="5"/>
  <c r="C449" i="5"/>
  <c r="H429" i="11" l="1"/>
  <c r="I429" i="11" s="1"/>
  <c r="I427" i="9"/>
  <c r="H428" i="9"/>
  <c r="AF428" i="8"/>
  <c r="AE429" i="8"/>
  <c r="J429" i="7"/>
  <c r="I430" i="7"/>
  <c r="J428" i="6"/>
  <c r="I429" i="6"/>
  <c r="C450" i="5"/>
  <c r="B451" i="5"/>
  <c r="H430" i="11" l="1"/>
  <c r="I430" i="11" s="1"/>
  <c r="I428" i="9"/>
  <c r="H429" i="9"/>
  <c r="AE430" i="8"/>
  <c r="AF429" i="8"/>
  <c r="I431" i="7"/>
  <c r="J430" i="7"/>
  <c r="J429" i="6"/>
  <c r="I430" i="6"/>
  <c r="B452" i="5"/>
  <c r="C451" i="5"/>
  <c r="H431" i="11" l="1"/>
  <c r="I431" i="11" s="1"/>
  <c r="I429" i="9"/>
  <c r="H430" i="9"/>
  <c r="AE431" i="8"/>
  <c r="AF430" i="8"/>
  <c r="I432" i="7"/>
  <c r="J431" i="7"/>
  <c r="J430" i="6"/>
  <c r="I431" i="6"/>
  <c r="C452" i="5"/>
  <c r="B453" i="5"/>
  <c r="H432" i="11" l="1"/>
  <c r="I432" i="11" s="1"/>
  <c r="I430" i="9"/>
  <c r="H431" i="9"/>
  <c r="AF431" i="8"/>
  <c r="AE432" i="8"/>
  <c r="I433" i="7"/>
  <c r="J432" i="7"/>
  <c r="J431" i="6"/>
  <c r="I432" i="6"/>
  <c r="C453" i="5"/>
  <c r="B454" i="5"/>
  <c r="H433" i="11" l="1"/>
  <c r="I433" i="11" s="1"/>
  <c r="I431" i="9"/>
  <c r="H432" i="9"/>
  <c r="AE433" i="8"/>
  <c r="AF432" i="8"/>
  <c r="J433" i="7"/>
  <c r="I434" i="7"/>
  <c r="J432" i="6"/>
  <c r="I433" i="6"/>
  <c r="B455" i="5"/>
  <c r="C454" i="5"/>
  <c r="H434" i="11" l="1"/>
  <c r="I434" i="11" s="1"/>
  <c r="I432" i="9"/>
  <c r="H433" i="9"/>
  <c r="AF433" i="8"/>
  <c r="AE434" i="8"/>
  <c r="I435" i="7"/>
  <c r="J434" i="7"/>
  <c r="J433" i="6"/>
  <c r="I434" i="6"/>
  <c r="B456" i="5"/>
  <c r="C455" i="5"/>
  <c r="H435" i="11" l="1"/>
  <c r="I435" i="11" s="1"/>
  <c r="I433" i="9"/>
  <c r="H434" i="9"/>
  <c r="AF434" i="8"/>
  <c r="AE435" i="8"/>
  <c r="I436" i="7"/>
  <c r="J435" i="7"/>
  <c r="J434" i="6"/>
  <c r="I435" i="6"/>
  <c r="C456" i="5"/>
  <c r="B457" i="5"/>
  <c r="H436" i="11" l="1"/>
  <c r="I436" i="11" s="1"/>
  <c r="I434" i="9"/>
  <c r="H435" i="9"/>
  <c r="AF435" i="8"/>
  <c r="AE436" i="8"/>
  <c r="J436" i="7"/>
  <c r="I437" i="7"/>
  <c r="J435" i="6"/>
  <c r="I436" i="6"/>
  <c r="B458" i="5"/>
  <c r="C457" i="5"/>
  <c r="H437" i="11" l="1"/>
  <c r="I437" i="11" s="1"/>
  <c r="I435" i="9"/>
  <c r="H436" i="9"/>
  <c r="AF436" i="8"/>
  <c r="AE437" i="8"/>
  <c r="I438" i="7"/>
  <c r="J437" i="7"/>
  <c r="J436" i="6"/>
  <c r="I437" i="6"/>
  <c r="C458" i="5"/>
  <c r="B459" i="5"/>
  <c r="H438" i="11" l="1"/>
  <c r="I438" i="11" s="1"/>
  <c r="I436" i="9"/>
  <c r="H437" i="9"/>
  <c r="AF437" i="8"/>
  <c r="AE438" i="8"/>
  <c r="I439" i="7"/>
  <c r="J438" i="7"/>
  <c r="J437" i="6"/>
  <c r="I438" i="6"/>
  <c r="B460" i="5"/>
  <c r="C459" i="5"/>
  <c r="H439" i="11" l="1"/>
  <c r="I439" i="11" s="1"/>
  <c r="I437" i="9"/>
  <c r="H438" i="9"/>
  <c r="AF438" i="8"/>
  <c r="AE439" i="8"/>
  <c r="I440" i="7"/>
  <c r="J439" i="7"/>
  <c r="J438" i="6"/>
  <c r="I439" i="6"/>
  <c r="B461" i="5"/>
  <c r="C460" i="5"/>
  <c r="H440" i="11" l="1"/>
  <c r="I440" i="11" s="1"/>
  <c r="I438" i="9"/>
  <c r="H439" i="9"/>
  <c r="AE440" i="8"/>
  <c r="AF439" i="8"/>
  <c r="I441" i="7"/>
  <c r="J440" i="7"/>
  <c r="J439" i="6"/>
  <c r="I440" i="6"/>
  <c r="B462" i="5"/>
  <c r="C461" i="5"/>
  <c r="H441" i="11" l="1"/>
  <c r="I441" i="11" s="1"/>
  <c r="I439" i="9"/>
  <c r="H440" i="9"/>
  <c r="AF440" i="8"/>
  <c r="AE441" i="8"/>
  <c r="I442" i="7"/>
  <c r="J441" i="7"/>
  <c r="J440" i="6"/>
  <c r="I441" i="6"/>
  <c r="B463" i="5"/>
  <c r="C462" i="5"/>
  <c r="H442" i="11" l="1"/>
  <c r="I442" i="11" s="1"/>
  <c r="I440" i="9"/>
  <c r="H441" i="9"/>
  <c r="AF441" i="8"/>
  <c r="AE442" i="8"/>
  <c r="I443" i="7"/>
  <c r="J442" i="7"/>
  <c r="J441" i="6"/>
  <c r="I442" i="6"/>
  <c r="B464" i="5"/>
  <c r="C463" i="5"/>
  <c r="H443" i="11" l="1"/>
  <c r="I443" i="11" s="1"/>
  <c r="I441" i="9"/>
  <c r="H442" i="9"/>
  <c r="AE443" i="8"/>
  <c r="AF442" i="8"/>
  <c r="I444" i="7"/>
  <c r="J443" i="7"/>
  <c r="J442" i="6"/>
  <c r="I443" i="6"/>
  <c r="B465" i="5"/>
  <c r="C464" i="5"/>
  <c r="H444" i="11" l="1"/>
  <c r="I444" i="11" s="1"/>
  <c r="I442" i="9"/>
  <c r="H443" i="9"/>
  <c r="AE444" i="8"/>
  <c r="AF443" i="8"/>
  <c r="J444" i="7"/>
  <c r="I445" i="7"/>
  <c r="J443" i="6"/>
  <c r="I444" i="6"/>
  <c r="B466" i="5"/>
  <c r="C465" i="5"/>
  <c r="H445" i="11" l="1"/>
  <c r="I445" i="11" s="1"/>
  <c r="I443" i="9"/>
  <c r="H444" i="9"/>
  <c r="AE445" i="8"/>
  <c r="AF444" i="8"/>
  <c r="I446" i="7"/>
  <c r="J445" i="7"/>
  <c r="J444" i="6"/>
  <c r="I445" i="6"/>
  <c r="C466" i="5"/>
  <c r="B467" i="5"/>
  <c r="H446" i="11" l="1"/>
  <c r="I446" i="11" s="1"/>
  <c r="I444" i="9"/>
  <c r="H445" i="9"/>
  <c r="AE446" i="8"/>
  <c r="AF445" i="8"/>
  <c r="I447" i="7"/>
  <c r="J446" i="7"/>
  <c r="J445" i="6"/>
  <c r="I446" i="6"/>
  <c r="B468" i="5"/>
  <c r="C467" i="5"/>
  <c r="H447" i="11" l="1"/>
  <c r="I447" i="11" s="1"/>
  <c r="I445" i="9"/>
  <c r="H446" i="9"/>
  <c r="AE447" i="8"/>
  <c r="AF446" i="8"/>
  <c r="I448" i="7"/>
  <c r="J447" i="7"/>
  <c r="J446" i="6"/>
  <c r="I447" i="6"/>
  <c r="B469" i="5"/>
  <c r="C468" i="5"/>
  <c r="H448" i="11" l="1"/>
  <c r="I448" i="11" s="1"/>
  <c r="I446" i="9"/>
  <c r="H447" i="9"/>
  <c r="AE448" i="8"/>
  <c r="AF447" i="8"/>
  <c r="I449" i="7"/>
  <c r="J448" i="7"/>
  <c r="J447" i="6"/>
  <c r="I448" i="6"/>
  <c r="B470" i="5"/>
  <c r="C469" i="5"/>
  <c r="H449" i="11" l="1"/>
  <c r="I449" i="11" s="1"/>
  <c r="I447" i="9"/>
  <c r="H448" i="9"/>
  <c r="AE449" i="8"/>
  <c r="AF448" i="8"/>
  <c r="I450" i="7"/>
  <c r="J449" i="7"/>
  <c r="J448" i="6"/>
  <c r="I449" i="6"/>
  <c r="B471" i="5"/>
  <c r="C470" i="5"/>
  <c r="H450" i="11" l="1"/>
  <c r="I450" i="11" s="1"/>
  <c r="I448" i="9"/>
  <c r="H449" i="9"/>
  <c r="AE450" i="8"/>
  <c r="AF449" i="8"/>
  <c r="I451" i="7"/>
  <c r="J450" i="7"/>
  <c r="J449" i="6"/>
  <c r="I450" i="6"/>
  <c r="B472" i="5"/>
  <c r="C471" i="5"/>
  <c r="H451" i="11" l="1"/>
  <c r="I451" i="11" s="1"/>
  <c r="I449" i="9"/>
  <c r="H450" i="9"/>
  <c r="AF450" i="8"/>
  <c r="AE451" i="8"/>
  <c r="I452" i="7"/>
  <c r="J451" i="7"/>
  <c r="J450" i="6"/>
  <c r="I451" i="6"/>
  <c r="B473" i="5"/>
  <c r="C472" i="5"/>
  <c r="H452" i="11" l="1"/>
  <c r="I452" i="11" s="1"/>
  <c r="I450" i="9"/>
  <c r="H451" i="9"/>
  <c r="AE452" i="8"/>
  <c r="AF451" i="8"/>
  <c r="J452" i="7"/>
  <c r="I453" i="7"/>
  <c r="J451" i="6"/>
  <c r="I452" i="6"/>
  <c r="B474" i="5"/>
  <c r="C473" i="5"/>
  <c r="H453" i="11" l="1"/>
  <c r="I453" i="11" s="1"/>
  <c r="I451" i="9"/>
  <c r="H452" i="9"/>
  <c r="AE453" i="8"/>
  <c r="AF452" i="8"/>
  <c r="J453" i="7"/>
  <c r="I454" i="7"/>
  <c r="J452" i="6"/>
  <c r="I453" i="6"/>
  <c r="C474" i="5"/>
  <c r="B475" i="5"/>
  <c r="H454" i="11" l="1"/>
  <c r="I454" i="11" s="1"/>
  <c r="I452" i="9"/>
  <c r="H453" i="9"/>
  <c r="AE454" i="8"/>
  <c r="AF453" i="8"/>
  <c r="I455" i="7"/>
  <c r="J454" i="7"/>
  <c r="J453" i="6"/>
  <c r="I454" i="6"/>
  <c r="B476" i="5"/>
  <c r="C475" i="5"/>
  <c r="H455" i="11" l="1"/>
  <c r="I455" i="11" s="1"/>
  <c r="I453" i="9"/>
  <c r="H454" i="9"/>
  <c r="AF454" i="8"/>
  <c r="AE455" i="8"/>
  <c r="I456" i="7"/>
  <c r="J455" i="7"/>
  <c r="J454" i="6"/>
  <c r="I455" i="6"/>
  <c r="B477" i="5"/>
  <c r="C476" i="5"/>
  <c r="H456" i="11" l="1"/>
  <c r="I456" i="11" s="1"/>
  <c r="I454" i="9"/>
  <c r="H455" i="9"/>
  <c r="AF455" i="8"/>
  <c r="AE456" i="8"/>
  <c r="I457" i="7"/>
  <c r="J456" i="7"/>
  <c r="J455" i="6"/>
  <c r="I456" i="6"/>
  <c r="B478" i="5"/>
  <c r="C477" i="5"/>
  <c r="H457" i="11" l="1"/>
  <c r="I457" i="11" s="1"/>
  <c r="I455" i="9"/>
  <c r="H456" i="9"/>
  <c r="AE457" i="8"/>
  <c r="AF456" i="8"/>
  <c r="I458" i="7"/>
  <c r="J457" i="7"/>
  <c r="J456" i="6"/>
  <c r="I457" i="6"/>
  <c r="B479" i="5"/>
  <c r="C478" i="5"/>
  <c r="H458" i="11" l="1"/>
  <c r="I458" i="11" s="1"/>
  <c r="I456" i="9"/>
  <c r="H457" i="9"/>
  <c r="AF457" i="8"/>
  <c r="AE458" i="8"/>
  <c r="J458" i="7"/>
  <c r="I459" i="7"/>
  <c r="J457" i="6"/>
  <c r="I458" i="6"/>
  <c r="B480" i="5"/>
  <c r="C479" i="5"/>
  <c r="H459" i="11" l="1"/>
  <c r="I459" i="11" s="1"/>
  <c r="I457" i="9"/>
  <c r="H458" i="9"/>
  <c r="AF458" i="8"/>
  <c r="AE459" i="8"/>
  <c r="I460" i="7"/>
  <c r="J459" i="7"/>
  <c r="J458" i="6"/>
  <c r="I459" i="6"/>
  <c r="B481" i="5"/>
  <c r="C480" i="5"/>
  <c r="H460" i="11" l="1"/>
  <c r="I460" i="11" s="1"/>
  <c r="I458" i="9"/>
  <c r="H459" i="9"/>
  <c r="AE460" i="8"/>
  <c r="AF459" i="8"/>
  <c r="J460" i="7"/>
  <c r="I461" i="7"/>
  <c r="J459" i="6"/>
  <c r="I460" i="6"/>
  <c r="B482" i="5"/>
  <c r="C481" i="5"/>
  <c r="H461" i="11" l="1"/>
  <c r="I461" i="11" s="1"/>
  <c r="I459" i="9"/>
  <c r="H460" i="9"/>
  <c r="AE461" i="8"/>
  <c r="AF460" i="8"/>
  <c r="I462" i="7"/>
  <c r="J461" i="7"/>
  <c r="J460" i="6"/>
  <c r="I461" i="6"/>
  <c r="C482" i="5"/>
  <c r="B483" i="5"/>
  <c r="H462" i="11" l="1"/>
  <c r="I462" i="11" s="1"/>
  <c r="I460" i="9"/>
  <c r="H461" i="9"/>
  <c r="AF461" i="8"/>
  <c r="AE462" i="8"/>
  <c r="I463" i="7"/>
  <c r="J462" i="7"/>
  <c r="J461" i="6"/>
  <c r="I462" i="6"/>
  <c r="B484" i="5"/>
  <c r="C483" i="5"/>
  <c r="H463" i="11" l="1"/>
  <c r="I463" i="11" s="1"/>
  <c r="I461" i="9"/>
  <c r="H462" i="9"/>
  <c r="AE463" i="8"/>
  <c r="AF462" i="8"/>
  <c r="I464" i="7"/>
  <c r="J463" i="7"/>
  <c r="J462" i="6"/>
  <c r="I463" i="6"/>
  <c r="B485" i="5"/>
  <c r="C484" i="5"/>
  <c r="H464" i="11" l="1"/>
  <c r="I464" i="11" s="1"/>
  <c r="I462" i="9"/>
  <c r="H463" i="9"/>
  <c r="AF463" i="8"/>
  <c r="AE464" i="8"/>
  <c r="I465" i="7"/>
  <c r="J464" i="7"/>
  <c r="J463" i="6"/>
  <c r="I464" i="6"/>
  <c r="B486" i="5"/>
  <c r="C485" i="5"/>
  <c r="H465" i="11" l="1"/>
  <c r="I465" i="11" s="1"/>
  <c r="I463" i="9"/>
  <c r="H464" i="9"/>
  <c r="AE465" i="8"/>
  <c r="AF464" i="8"/>
  <c r="I466" i="7"/>
  <c r="J465" i="7"/>
  <c r="J464" i="6"/>
  <c r="I465" i="6"/>
  <c r="B487" i="5"/>
  <c r="C486" i="5"/>
  <c r="H466" i="11" l="1"/>
  <c r="I466" i="11" s="1"/>
  <c r="I464" i="9"/>
  <c r="H465" i="9"/>
  <c r="AF465" i="8"/>
  <c r="AE466" i="8"/>
  <c r="I467" i="7"/>
  <c r="J466" i="7"/>
  <c r="J465" i="6"/>
  <c r="I466" i="6"/>
  <c r="B488" i="5"/>
  <c r="C487" i="5"/>
  <c r="H467" i="11" l="1"/>
  <c r="I467" i="11" s="1"/>
  <c r="I465" i="9"/>
  <c r="H466" i="9"/>
  <c r="AE467" i="8"/>
  <c r="AF466" i="8"/>
  <c r="I468" i="7"/>
  <c r="J467" i="7"/>
  <c r="J466" i="6"/>
  <c r="I467" i="6"/>
  <c r="B489" i="5"/>
  <c r="C488" i="5"/>
  <c r="H468" i="11" l="1"/>
  <c r="I468" i="11" s="1"/>
  <c r="I466" i="9"/>
  <c r="H467" i="9"/>
  <c r="AF467" i="8"/>
  <c r="AE468" i="8"/>
  <c r="J468" i="7"/>
  <c r="I469" i="7"/>
  <c r="J467" i="6"/>
  <c r="I468" i="6"/>
  <c r="B490" i="5"/>
  <c r="C489" i="5"/>
  <c r="H469" i="11" l="1"/>
  <c r="I469" i="11" s="1"/>
  <c r="I467" i="9"/>
  <c r="H468" i="9"/>
  <c r="AE469" i="8"/>
  <c r="AF468" i="8"/>
  <c r="J469" i="7"/>
  <c r="I470" i="7"/>
  <c r="J468" i="6"/>
  <c r="I469" i="6"/>
  <c r="C490" i="5"/>
  <c r="B491" i="5"/>
  <c r="H470" i="11" l="1"/>
  <c r="I470" i="11" s="1"/>
  <c r="I468" i="9"/>
  <c r="H469" i="9"/>
  <c r="AF469" i="8"/>
  <c r="AE470" i="8"/>
  <c r="I471" i="7"/>
  <c r="J470" i="7"/>
  <c r="J469" i="6"/>
  <c r="I470" i="6"/>
  <c r="B492" i="5"/>
  <c r="C491" i="5"/>
  <c r="H471" i="11" l="1"/>
  <c r="I471" i="11" s="1"/>
  <c r="I469" i="9"/>
  <c r="H470" i="9"/>
  <c r="AE471" i="8"/>
  <c r="AF470" i="8"/>
  <c r="I472" i="7"/>
  <c r="J471" i="7"/>
  <c r="J470" i="6"/>
  <c r="I471" i="6"/>
  <c r="B493" i="5"/>
  <c r="C492" i="5"/>
  <c r="H472" i="11" l="1"/>
  <c r="I472" i="11" s="1"/>
  <c r="I470" i="9"/>
  <c r="H471" i="9"/>
  <c r="AF471" i="8"/>
  <c r="AE472" i="8"/>
  <c r="I473" i="7"/>
  <c r="J472" i="7"/>
  <c r="J471" i="6"/>
  <c r="I472" i="6"/>
  <c r="B494" i="5"/>
  <c r="C493" i="5"/>
  <c r="H473" i="11" l="1"/>
  <c r="I473" i="11" s="1"/>
  <c r="I471" i="9"/>
  <c r="H472" i="9"/>
  <c r="AF472" i="8"/>
  <c r="AE473" i="8"/>
  <c r="I474" i="7"/>
  <c r="J473" i="7"/>
  <c r="J472" i="6"/>
  <c r="I473" i="6"/>
  <c r="B495" i="5"/>
  <c r="C494" i="5"/>
  <c r="H474" i="11" l="1"/>
  <c r="I474" i="11" s="1"/>
  <c r="I472" i="9"/>
  <c r="H473" i="9"/>
  <c r="AF473" i="8"/>
  <c r="AE474" i="8"/>
  <c r="I475" i="7"/>
  <c r="J474" i="7"/>
  <c r="J473" i="6"/>
  <c r="I474" i="6"/>
  <c r="C495" i="5"/>
  <c r="B496" i="5"/>
  <c r="H475" i="11" l="1"/>
  <c r="I475" i="11" s="1"/>
  <c r="I473" i="9"/>
  <c r="H474" i="9"/>
  <c r="AE475" i="8"/>
  <c r="AF474" i="8"/>
  <c r="I476" i="7"/>
  <c r="J475" i="7"/>
  <c r="J474" i="6"/>
  <c r="I475" i="6"/>
  <c r="B497" i="5"/>
  <c r="C496" i="5"/>
  <c r="H476" i="11" l="1"/>
  <c r="I476" i="11" s="1"/>
  <c r="I474" i="9"/>
  <c r="H475" i="9"/>
  <c r="AE476" i="8"/>
  <c r="AF475" i="8"/>
  <c r="J476" i="7"/>
  <c r="I477" i="7"/>
  <c r="J475" i="6"/>
  <c r="I476" i="6"/>
  <c r="B498" i="5"/>
  <c r="C497" i="5"/>
  <c r="H477" i="11" l="1"/>
  <c r="I477" i="11" s="1"/>
  <c r="I475" i="9"/>
  <c r="H476" i="9"/>
  <c r="AE477" i="8"/>
  <c r="AF476" i="8"/>
  <c r="I478" i="7"/>
  <c r="J477" i="7"/>
  <c r="J476" i="6"/>
  <c r="I477" i="6"/>
  <c r="C498" i="5"/>
  <c r="B499" i="5"/>
  <c r="H478" i="11" l="1"/>
  <c r="I478" i="11" s="1"/>
  <c r="I476" i="9"/>
  <c r="H477" i="9"/>
  <c r="AE478" i="8"/>
  <c r="AF477" i="8"/>
  <c r="J478" i="7"/>
  <c r="I479" i="7"/>
  <c r="J477" i="6"/>
  <c r="I478" i="6"/>
  <c r="B500" i="5"/>
  <c r="C499" i="5"/>
  <c r="H479" i="11" l="1"/>
  <c r="I479" i="11" s="1"/>
  <c r="I477" i="9"/>
  <c r="H478" i="9"/>
  <c r="AE479" i="8"/>
  <c r="AF478" i="8"/>
  <c r="I480" i="7"/>
  <c r="J479" i="7"/>
  <c r="J478" i="6"/>
  <c r="I479" i="6"/>
  <c r="B501" i="5"/>
  <c r="C500" i="5"/>
  <c r="H480" i="11" l="1"/>
  <c r="I480" i="11" s="1"/>
  <c r="I478" i="9"/>
  <c r="H479" i="9"/>
  <c r="AE480" i="8"/>
  <c r="AF479" i="8"/>
  <c r="I481" i="7"/>
  <c r="J480" i="7"/>
  <c r="J479" i="6"/>
  <c r="I480" i="6"/>
  <c r="B502" i="5"/>
  <c r="C501" i="5"/>
  <c r="H481" i="11" l="1"/>
  <c r="I481" i="11" s="1"/>
  <c r="I479" i="9"/>
  <c r="H480" i="9"/>
  <c r="AE481" i="8"/>
  <c r="AF480" i="8"/>
  <c r="I482" i="7"/>
  <c r="J481" i="7"/>
  <c r="J480" i="6"/>
  <c r="I481" i="6"/>
  <c r="B503" i="5"/>
  <c r="C502" i="5"/>
  <c r="H482" i="11" l="1"/>
  <c r="I482" i="11" s="1"/>
  <c r="I480" i="9"/>
  <c r="H481" i="9"/>
  <c r="AE482" i="8"/>
  <c r="AF481" i="8"/>
  <c r="I483" i="7"/>
  <c r="J482" i="7"/>
  <c r="J481" i="6"/>
  <c r="I482" i="6"/>
  <c r="B504" i="5"/>
  <c r="C503" i="5"/>
  <c r="H483" i="11" l="1"/>
  <c r="I483" i="11" s="1"/>
  <c r="I481" i="9"/>
  <c r="H482" i="9"/>
  <c r="AE483" i="8"/>
  <c r="AF482" i="8"/>
  <c r="I484" i="7"/>
  <c r="J483" i="7"/>
  <c r="J482" i="6"/>
  <c r="I483" i="6"/>
  <c r="B505" i="5"/>
  <c r="C504" i="5"/>
  <c r="H484" i="11" l="1"/>
  <c r="I484" i="11" s="1"/>
  <c r="I482" i="9"/>
  <c r="H483" i="9"/>
  <c r="AE484" i="8"/>
  <c r="AF483" i="8"/>
  <c r="J484" i="7"/>
  <c r="I485" i="7"/>
  <c r="J483" i="6"/>
  <c r="I484" i="6"/>
  <c r="B506" i="5"/>
  <c r="C505" i="5"/>
  <c r="H485" i="11" l="1"/>
  <c r="I485" i="11" s="1"/>
  <c r="I483" i="9"/>
  <c r="H484" i="9"/>
  <c r="AE485" i="8"/>
  <c r="AF484" i="8"/>
  <c r="I486" i="7"/>
  <c r="J485" i="7"/>
  <c r="J484" i="6"/>
  <c r="I485" i="6"/>
  <c r="C506" i="5"/>
  <c r="B507" i="5"/>
  <c r="H486" i="11" l="1"/>
  <c r="I486" i="11" s="1"/>
  <c r="I484" i="9"/>
  <c r="H485" i="9"/>
  <c r="AF485" i="8"/>
  <c r="AE486" i="8"/>
  <c r="I487" i="7"/>
  <c r="J486" i="7"/>
  <c r="J485" i="6"/>
  <c r="I486" i="6"/>
  <c r="B508" i="5"/>
  <c r="C507" i="5"/>
  <c r="H487" i="11" l="1"/>
  <c r="I487" i="11" s="1"/>
  <c r="I485" i="9"/>
  <c r="H486" i="9"/>
  <c r="AF486" i="8"/>
  <c r="AE487" i="8"/>
  <c r="I488" i="7"/>
  <c r="J487" i="7"/>
  <c r="J486" i="6"/>
  <c r="I487" i="6"/>
  <c r="C508" i="5"/>
  <c r="B509" i="5"/>
  <c r="H488" i="11" l="1"/>
  <c r="I488" i="11" s="1"/>
  <c r="I486" i="9"/>
  <c r="H487" i="9"/>
  <c r="AF487" i="8"/>
  <c r="AE488" i="8"/>
  <c r="I489" i="7"/>
  <c r="J488" i="7"/>
  <c r="J487" i="6"/>
  <c r="I488" i="6"/>
  <c r="C509" i="5"/>
  <c r="B510" i="5"/>
  <c r="H489" i="11" l="1"/>
  <c r="I489" i="11" s="1"/>
  <c r="I487" i="9"/>
  <c r="H488" i="9"/>
  <c r="AE489" i="8"/>
  <c r="AF488" i="8"/>
  <c r="I490" i="7"/>
  <c r="J489" i="7"/>
  <c r="J488" i="6"/>
  <c r="I489" i="6"/>
  <c r="B511" i="5"/>
  <c r="C510" i="5"/>
  <c r="H490" i="11" l="1"/>
  <c r="I490" i="11" s="1"/>
  <c r="I488" i="9"/>
  <c r="H489" i="9"/>
  <c r="AF489" i="8"/>
  <c r="AE490" i="8"/>
  <c r="I491" i="7"/>
  <c r="J490" i="7"/>
  <c r="J489" i="6"/>
  <c r="I490" i="6"/>
  <c r="B512" i="5"/>
  <c r="C511" i="5"/>
  <c r="H491" i="11" l="1"/>
  <c r="I491" i="11" s="1"/>
  <c r="I489" i="9"/>
  <c r="H490" i="9"/>
  <c r="AF490" i="8"/>
  <c r="AE491" i="8"/>
  <c r="I492" i="7"/>
  <c r="J491" i="7"/>
  <c r="J490" i="6"/>
  <c r="I491" i="6"/>
  <c r="B513" i="5"/>
  <c r="C512" i="5"/>
  <c r="H492" i="11" l="1"/>
  <c r="I492" i="11" s="1"/>
  <c r="I490" i="9"/>
  <c r="H491" i="9"/>
  <c r="AE492" i="8"/>
  <c r="AF491" i="8"/>
  <c r="J492" i="7"/>
  <c r="I493" i="7"/>
  <c r="J491" i="6"/>
  <c r="I492" i="6"/>
  <c r="B514" i="5"/>
  <c r="C513" i="5"/>
  <c r="H493" i="11" l="1"/>
  <c r="I493" i="11" s="1"/>
  <c r="I491" i="9"/>
  <c r="H492" i="9"/>
  <c r="AE493" i="8"/>
  <c r="AF492" i="8"/>
  <c r="I494" i="7"/>
  <c r="J493" i="7"/>
  <c r="J492" i="6"/>
  <c r="I493" i="6"/>
  <c r="C514" i="5"/>
  <c r="B515" i="5"/>
  <c r="H494" i="11" l="1"/>
  <c r="I494" i="11" s="1"/>
  <c r="I492" i="9"/>
  <c r="H493" i="9"/>
  <c r="AF493" i="8"/>
  <c r="AE494" i="8"/>
  <c r="I495" i="7"/>
  <c r="J494" i="7"/>
  <c r="J493" i="6"/>
  <c r="I494" i="6"/>
  <c r="B516" i="5"/>
  <c r="C515" i="5"/>
  <c r="H495" i="11" l="1"/>
  <c r="I495" i="11" s="1"/>
  <c r="I493" i="9"/>
  <c r="H494" i="9"/>
  <c r="AF494" i="8"/>
  <c r="AE495" i="8"/>
  <c r="I496" i="7"/>
  <c r="J495" i="7"/>
  <c r="J494" i="6"/>
  <c r="I495" i="6"/>
  <c r="B517" i="5"/>
  <c r="C516" i="5"/>
  <c r="H496" i="11" l="1"/>
  <c r="I496" i="11" s="1"/>
  <c r="I494" i="9"/>
  <c r="H495" i="9"/>
  <c r="AF495" i="8"/>
  <c r="AE496" i="8"/>
  <c r="I497" i="7"/>
  <c r="J496" i="7"/>
  <c r="J495" i="6"/>
  <c r="I496" i="6"/>
  <c r="B518" i="5"/>
  <c r="C517" i="5"/>
  <c r="H497" i="11" l="1"/>
  <c r="I497" i="11" s="1"/>
  <c r="I495" i="9"/>
  <c r="H496" i="9"/>
  <c r="AF496" i="8"/>
  <c r="AE497" i="8"/>
  <c r="I498" i="7"/>
  <c r="J497" i="7"/>
  <c r="J496" i="6"/>
  <c r="I497" i="6"/>
  <c r="B519" i="5"/>
  <c r="C518" i="5"/>
  <c r="H498" i="11" l="1"/>
  <c r="I498" i="11" s="1"/>
  <c r="I496" i="9"/>
  <c r="H497" i="9"/>
  <c r="AE498" i="8"/>
  <c r="AF497" i="8"/>
  <c r="I499" i="7"/>
  <c r="J498" i="7"/>
  <c r="J497" i="6"/>
  <c r="I498" i="6"/>
  <c r="B520" i="5"/>
  <c r="C519" i="5"/>
  <c r="H499" i="11" l="1"/>
  <c r="I499" i="11" s="1"/>
  <c r="I497" i="9"/>
  <c r="H498" i="9"/>
  <c r="AE499" i="8"/>
  <c r="AF498" i="8"/>
  <c r="I500" i="7"/>
  <c r="J499" i="7"/>
  <c r="J498" i="6"/>
  <c r="I499" i="6"/>
  <c r="B521" i="5"/>
  <c r="C520" i="5"/>
  <c r="H500" i="11" l="1"/>
  <c r="I500" i="11" s="1"/>
  <c r="I498" i="9"/>
  <c r="H499" i="9"/>
  <c r="AF499" i="8"/>
  <c r="AE500" i="8"/>
  <c r="J500" i="7"/>
  <c r="I501" i="7"/>
  <c r="J499" i="6"/>
  <c r="I500" i="6"/>
  <c r="B522" i="5"/>
  <c r="C521" i="5"/>
  <c r="H501" i="11" l="1"/>
  <c r="I501" i="11" s="1"/>
  <c r="I499" i="9"/>
  <c r="H500" i="9"/>
  <c r="AF500" i="8"/>
  <c r="AE501" i="8"/>
  <c r="I502" i="7"/>
  <c r="J501" i="7"/>
  <c r="J500" i="6"/>
  <c r="I501" i="6"/>
  <c r="C522" i="5"/>
  <c r="B523" i="5"/>
  <c r="H502" i="11" l="1"/>
  <c r="I502" i="11" s="1"/>
  <c r="I500" i="9"/>
  <c r="H501" i="9"/>
  <c r="AF501" i="8"/>
  <c r="AE502" i="8"/>
  <c r="I503" i="7"/>
  <c r="J502" i="7"/>
  <c r="J501" i="6"/>
  <c r="I502" i="6"/>
  <c r="B524" i="5"/>
  <c r="C523" i="5"/>
  <c r="H503" i="11" l="1"/>
  <c r="I503" i="11" s="1"/>
  <c r="I501" i="9"/>
  <c r="H502" i="9"/>
  <c r="AF502" i="8"/>
  <c r="AE503" i="8"/>
  <c r="I504" i="7"/>
  <c r="J503" i="7"/>
  <c r="J502" i="6"/>
  <c r="I503" i="6"/>
  <c r="B525" i="5"/>
  <c r="C524" i="5"/>
  <c r="H504" i="11" l="1"/>
  <c r="I504" i="11" s="1"/>
  <c r="I502" i="9"/>
  <c r="H503" i="9"/>
  <c r="AF503" i="8"/>
  <c r="AE504" i="8"/>
  <c r="I505" i="7"/>
  <c r="J504" i="7"/>
  <c r="J503" i="6"/>
  <c r="I504" i="6"/>
  <c r="B526" i="5"/>
  <c r="C525" i="5"/>
  <c r="H505" i="11" l="1"/>
  <c r="I505" i="11" s="1"/>
  <c r="I503" i="9"/>
  <c r="H504" i="9"/>
  <c r="AF504" i="8"/>
  <c r="AE505" i="8"/>
  <c r="I506" i="7"/>
  <c r="J505" i="7"/>
  <c r="J504" i="6"/>
  <c r="I505" i="6"/>
  <c r="B527" i="5"/>
  <c r="C526" i="5"/>
  <c r="H506" i="11" l="1"/>
  <c r="I506" i="11" s="1"/>
  <c r="I504" i="9"/>
  <c r="H505" i="9"/>
  <c r="AE506" i="8"/>
  <c r="AF505" i="8"/>
  <c r="I507" i="7"/>
  <c r="J506" i="7"/>
  <c r="J505" i="6"/>
  <c r="I506" i="6"/>
  <c r="B528" i="5"/>
  <c r="C527" i="5"/>
  <c r="H507" i="11" l="1"/>
  <c r="I507" i="11" s="1"/>
  <c r="I505" i="9"/>
  <c r="H506" i="9"/>
  <c r="AF506" i="8"/>
  <c r="AE507" i="8"/>
  <c r="I508" i="7"/>
  <c r="J507" i="7"/>
  <c r="J506" i="6"/>
  <c r="I507" i="6"/>
  <c r="B529" i="5"/>
  <c r="C528" i="5"/>
  <c r="H508" i="11" l="1"/>
  <c r="I508" i="11" s="1"/>
  <c r="I506" i="9"/>
  <c r="H507" i="9"/>
  <c r="AF507" i="8"/>
  <c r="AE508" i="8"/>
  <c r="J508" i="7"/>
  <c r="I509" i="7"/>
  <c r="J507" i="6"/>
  <c r="I508" i="6"/>
  <c r="B530" i="5"/>
  <c r="C529" i="5"/>
  <c r="H509" i="11" l="1"/>
  <c r="I509" i="11" s="1"/>
  <c r="I507" i="9"/>
  <c r="H508" i="9"/>
  <c r="AF508" i="8"/>
  <c r="AE509" i="8"/>
  <c r="I510" i="7"/>
  <c r="J509" i="7"/>
  <c r="J508" i="6"/>
  <c r="I509" i="6"/>
  <c r="C530" i="5"/>
  <c r="B531" i="5"/>
  <c r="H510" i="11" l="1"/>
  <c r="I510" i="11" s="1"/>
  <c r="I508" i="9"/>
  <c r="H509" i="9"/>
  <c r="AF509" i="8"/>
  <c r="AE510" i="8"/>
  <c r="I511" i="7"/>
  <c r="J510" i="7"/>
  <c r="J509" i="6"/>
  <c r="I510" i="6"/>
  <c r="B532" i="5"/>
  <c r="C531" i="5"/>
  <c r="H511" i="11" l="1"/>
  <c r="I511" i="11" s="1"/>
  <c r="I509" i="9"/>
  <c r="H510" i="9"/>
  <c r="AF510" i="8"/>
  <c r="AE511" i="8"/>
  <c r="I512" i="7"/>
  <c r="J511" i="7"/>
  <c r="J510" i="6"/>
  <c r="I511" i="6"/>
  <c r="B533" i="5"/>
  <c r="C532" i="5"/>
  <c r="H512" i="11" l="1"/>
  <c r="I512" i="11" s="1"/>
  <c r="I510" i="9"/>
  <c r="H511" i="9"/>
  <c r="AF511" i="8"/>
  <c r="AE512" i="8"/>
  <c r="I513" i="7"/>
  <c r="J512" i="7"/>
  <c r="J511" i="6"/>
  <c r="I512" i="6"/>
  <c r="B534" i="5"/>
  <c r="C533" i="5"/>
  <c r="H513" i="11" l="1"/>
  <c r="I513" i="11" s="1"/>
  <c r="I511" i="9"/>
  <c r="H512" i="9"/>
  <c r="AE513" i="8"/>
  <c r="AF512" i="8"/>
  <c r="I514" i="7"/>
  <c r="J513" i="7"/>
  <c r="J512" i="6"/>
  <c r="I513" i="6"/>
  <c r="B535" i="5"/>
  <c r="C534" i="5"/>
  <c r="H514" i="11" l="1"/>
  <c r="I514" i="11" s="1"/>
  <c r="I512" i="9"/>
  <c r="H513" i="9"/>
  <c r="AF513" i="8"/>
  <c r="AE514" i="8"/>
  <c r="I515" i="7"/>
  <c r="J514" i="7"/>
  <c r="J513" i="6"/>
  <c r="I514" i="6"/>
  <c r="B536" i="5"/>
  <c r="C535" i="5"/>
  <c r="H515" i="11" l="1"/>
  <c r="I515" i="11" s="1"/>
  <c r="I513" i="9"/>
  <c r="H514" i="9"/>
  <c r="AF514" i="8"/>
  <c r="AE515" i="8"/>
  <c r="I516" i="7"/>
  <c r="J515" i="7"/>
  <c r="J514" i="6"/>
  <c r="I515" i="6"/>
  <c r="B537" i="5"/>
  <c r="C536" i="5"/>
  <c r="H516" i="11" l="1"/>
  <c r="I516" i="11" s="1"/>
  <c r="I514" i="9"/>
  <c r="H515" i="9"/>
  <c r="AF515" i="8"/>
  <c r="AE516" i="8"/>
  <c r="J516" i="7"/>
  <c r="I517" i="7"/>
  <c r="J515" i="6"/>
  <c r="I516" i="6"/>
  <c r="B538" i="5"/>
  <c r="C537" i="5"/>
  <c r="H517" i="11" l="1"/>
  <c r="I517" i="11" s="1"/>
  <c r="I515" i="9"/>
  <c r="H516" i="9"/>
  <c r="AF516" i="8"/>
  <c r="AE517" i="8"/>
  <c r="I518" i="7"/>
  <c r="J517" i="7"/>
  <c r="J516" i="6"/>
  <c r="I517" i="6"/>
  <c r="C538" i="5"/>
  <c r="B539" i="5"/>
  <c r="H518" i="11" l="1"/>
  <c r="I518" i="11" s="1"/>
  <c r="I516" i="9"/>
  <c r="H517" i="9"/>
  <c r="AE518" i="8"/>
  <c r="AF517" i="8"/>
  <c r="I519" i="7"/>
  <c r="J518" i="7"/>
  <c r="J517" i="6"/>
  <c r="I518" i="6"/>
  <c r="B540" i="5"/>
  <c r="C539" i="5"/>
  <c r="H519" i="11" l="1"/>
  <c r="I519" i="11" s="1"/>
  <c r="I517" i="9"/>
  <c r="H518" i="9"/>
  <c r="AF518" i="8"/>
  <c r="AE519" i="8"/>
  <c r="I520" i="7"/>
  <c r="J519" i="7"/>
  <c r="J518" i="6"/>
  <c r="I519" i="6"/>
  <c r="B541" i="5"/>
  <c r="C540" i="5"/>
  <c r="H520" i="11" l="1"/>
  <c r="I520" i="11" s="1"/>
  <c r="I518" i="9"/>
  <c r="H519" i="9"/>
  <c r="AF519" i="8"/>
  <c r="AE520" i="8"/>
  <c r="I521" i="7"/>
  <c r="J520" i="7"/>
  <c r="J519" i="6"/>
  <c r="I520" i="6"/>
  <c r="B542" i="5"/>
  <c r="C541" i="5"/>
  <c r="H521" i="11" l="1"/>
  <c r="I521" i="11" s="1"/>
  <c r="I519" i="9"/>
  <c r="H520" i="9"/>
  <c r="AE521" i="8"/>
  <c r="AF520" i="8"/>
  <c r="I522" i="7"/>
  <c r="J521" i="7"/>
  <c r="J520" i="6"/>
  <c r="I521" i="6"/>
  <c r="B543" i="5"/>
  <c r="C542" i="5"/>
  <c r="H522" i="11" l="1"/>
  <c r="I522" i="11" s="1"/>
  <c r="I520" i="9"/>
  <c r="H521" i="9"/>
  <c r="AF521" i="8"/>
  <c r="AE522" i="8"/>
  <c r="I523" i="7"/>
  <c r="J522" i="7"/>
  <c r="J521" i="6"/>
  <c r="I522" i="6"/>
  <c r="B544" i="5"/>
  <c r="C543" i="5"/>
  <c r="H523" i="11" l="1"/>
  <c r="I523" i="11" s="1"/>
  <c r="I521" i="9"/>
  <c r="H522" i="9"/>
  <c r="AE523" i="8"/>
  <c r="AF522" i="8"/>
  <c r="I524" i="7"/>
  <c r="J523" i="7"/>
  <c r="J522" i="6"/>
  <c r="I523" i="6"/>
  <c r="B545" i="5"/>
  <c r="C544" i="5"/>
  <c r="H524" i="11" l="1"/>
  <c r="I524" i="11" s="1"/>
  <c r="I522" i="9"/>
  <c r="H523" i="9"/>
  <c r="AE524" i="8"/>
  <c r="AF523" i="8"/>
  <c r="J524" i="7"/>
  <c r="I525" i="7"/>
  <c r="J523" i="6"/>
  <c r="I524" i="6"/>
  <c r="B546" i="5"/>
  <c r="C545" i="5"/>
  <c r="H525" i="11" l="1"/>
  <c r="I525" i="11" s="1"/>
  <c r="I523" i="9"/>
  <c r="H524" i="9"/>
  <c r="AE525" i="8"/>
  <c r="AF524" i="8"/>
  <c r="I526" i="7"/>
  <c r="J525" i="7"/>
  <c r="J524" i="6"/>
  <c r="I525" i="6"/>
  <c r="C546" i="5"/>
  <c r="B547" i="5"/>
  <c r="H526" i="11" l="1"/>
  <c r="I526" i="11" s="1"/>
  <c r="I524" i="9"/>
  <c r="H525" i="9"/>
  <c r="AF525" i="8"/>
  <c r="AE526" i="8"/>
  <c r="I527" i="7"/>
  <c r="J526" i="7"/>
  <c r="J525" i="6"/>
  <c r="I526" i="6"/>
  <c r="B548" i="5"/>
  <c r="C547" i="5"/>
  <c r="H527" i="11" l="1"/>
  <c r="I527" i="11" s="1"/>
  <c r="I525" i="9"/>
  <c r="H526" i="9"/>
  <c r="AE527" i="8"/>
  <c r="AF526" i="8"/>
  <c r="J527" i="7"/>
  <c r="I528" i="7"/>
  <c r="J526" i="6"/>
  <c r="I527" i="6"/>
  <c r="B549" i="5"/>
  <c r="C548" i="5"/>
  <c r="H528" i="11" l="1"/>
  <c r="I528" i="11" s="1"/>
  <c r="I526" i="9"/>
  <c r="H527" i="9"/>
  <c r="AF527" i="8"/>
  <c r="AE528" i="8"/>
  <c r="I529" i="7"/>
  <c r="J528" i="7"/>
  <c r="J527" i="6"/>
  <c r="I528" i="6"/>
  <c r="B550" i="5"/>
  <c r="C549" i="5"/>
  <c r="H529" i="11" l="1"/>
  <c r="I529" i="11" s="1"/>
  <c r="I527" i="9"/>
  <c r="H528" i="9"/>
  <c r="AF528" i="8"/>
  <c r="AE529" i="8"/>
  <c r="I530" i="7"/>
  <c r="J529" i="7"/>
  <c r="J528" i="6"/>
  <c r="I529" i="6"/>
  <c r="B551" i="5"/>
  <c r="C550" i="5"/>
  <c r="H530" i="11" l="1"/>
  <c r="I530" i="11" s="1"/>
  <c r="I528" i="9"/>
  <c r="H529" i="9"/>
  <c r="AF529" i="8"/>
  <c r="AE530" i="8"/>
  <c r="I531" i="7"/>
  <c r="J530" i="7"/>
  <c r="J529" i="6"/>
  <c r="I530" i="6"/>
  <c r="B552" i="5"/>
  <c r="C551" i="5"/>
  <c r="H531" i="11" l="1"/>
  <c r="I531" i="11" s="1"/>
  <c r="I529" i="9"/>
  <c r="H530" i="9"/>
  <c r="AE531" i="8"/>
  <c r="AF530" i="8"/>
  <c r="I532" i="7"/>
  <c r="J531" i="7"/>
  <c r="J530" i="6"/>
  <c r="I531" i="6"/>
  <c r="B553" i="5"/>
  <c r="C552" i="5"/>
  <c r="H532" i="11" l="1"/>
  <c r="I532" i="11" s="1"/>
  <c r="I530" i="9"/>
  <c r="H531" i="9"/>
  <c r="AE532" i="8"/>
  <c r="AF531" i="8"/>
  <c r="J532" i="7"/>
  <c r="I533" i="7"/>
  <c r="J531" i="6"/>
  <c r="I532" i="6"/>
  <c r="B554" i="5"/>
  <c r="C553" i="5"/>
  <c r="H533" i="11" l="1"/>
  <c r="I533" i="11" s="1"/>
  <c r="I531" i="9"/>
  <c r="H532" i="9"/>
  <c r="AE533" i="8"/>
  <c r="AF532" i="8"/>
  <c r="I534" i="7"/>
  <c r="J533" i="7"/>
  <c r="J532" i="6"/>
  <c r="I533" i="6"/>
  <c r="C554" i="5"/>
  <c r="B555" i="5"/>
  <c r="H534" i="11" l="1"/>
  <c r="I534" i="11" s="1"/>
  <c r="I532" i="9"/>
  <c r="H533" i="9"/>
  <c r="AF533" i="8"/>
  <c r="AE534" i="8"/>
  <c r="I535" i="7"/>
  <c r="J534" i="7"/>
  <c r="J533" i="6"/>
  <c r="I534" i="6"/>
  <c r="B556" i="5"/>
  <c r="C555" i="5"/>
  <c r="H535" i="11" l="1"/>
  <c r="I535" i="11" s="1"/>
  <c r="I533" i="9"/>
  <c r="H534" i="9"/>
  <c r="AF534" i="8"/>
  <c r="AE535" i="8"/>
  <c r="I536" i="7"/>
  <c r="J535" i="7"/>
  <c r="J534" i="6"/>
  <c r="I535" i="6"/>
  <c r="C556" i="5"/>
  <c r="B557" i="5"/>
  <c r="H536" i="11" l="1"/>
  <c r="I536" i="11" s="1"/>
  <c r="I534" i="9"/>
  <c r="H535" i="9"/>
  <c r="AF535" i="8"/>
  <c r="AE536" i="8"/>
  <c r="I537" i="7"/>
  <c r="J536" i="7"/>
  <c r="J535" i="6"/>
  <c r="I536" i="6"/>
  <c r="C557" i="5"/>
  <c r="B558" i="5"/>
  <c r="H537" i="11" l="1"/>
  <c r="I537" i="11" s="1"/>
  <c r="I535" i="9"/>
  <c r="H536" i="9"/>
  <c r="AF536" i="8"/>
  <c r="AE537" i="8"/>
  <c r="J537" i="7"/>
  <c r="I538" i="7"/>
  <c r="J536" i="6"/>
  <c r="I537" i="6"/>
  <c r="B559" i="5"/>
  <c r="C558" i="5"/>
  <c r="H538" i="11" l="1"/>
  <c r="I538" i="11" s="1"/>
  <c r="I536" i="9"/>
  <c r="H537" i="9"/>
  <c r="AE538" i="8"/>
  <c r="AF537" i="8"/>
  <c r="I539" i="7"/>
  <c r="J538" i="7"/>
  <c r="J537" i="6"/>
  <c r="I538" i="6"/>
  <c r="B560" i="5"/>
  <c r="C559" i="5"/>
  <c r="H539" i="11" l="1"/>
  <c r="I539" i="11" s="1"/>
  <c r="I537" i="9"/>
  <c r="H538" i="9"/>
  <c r="AE539" i="8"/>
  <c r="AF538" i="8"/>
  <c r="I540" i="7"/>
  <c r="J539" i="7"/>
  <c r="J538" i="6"/>
  <c r="I539" i="6"/>
  <c r="B561" i="5"/>
  <c r="C560" i="5"/>
  <c r="H540" i="11" l="1"/>
  <c r="I540" i="11" s="1"/>
  <c r="I538" i="9"/>
  <c r="H539" i="9"/>
  <c r="AE540" i="8"/>
  <c r="AF539" i="8"/>
  <c r="J540" i="7"/>
  <c r="I541" i="7"/>
  <c r="J539" i="6"/>
  <c r="I540" i="6"/>
  <c r="B562" i="5"/>
  <c r="C561" i="5"/>
  <c r="H541" i="11" l="1"/>
  <c r="I541" i="11" s="1"/>
  <c r="I539" i="9"/>
  <c r="H540" i="9"/>
  <c r="AE541" i="8"/>
  <c r="AF540" i="8"/>
  <c r="I542" i="7"/>
  <c r="J541" i="7"/>
  <c r="J540" i="6"/>
  <c r="I541" i="6"/>
  <c r="C562" i="5"/>
  <c r="B563" i="5"/>
  <c r="H542" i="11" l="1"/>
  <c r="I542" i="11" s="1"/>
  <c r="I540" i="9"/>
  <c r="H541" i="9"/>
  <c r="AE542" i="8"/>
  <c r="AF541" i="8"/>
  <c r="I543" i="7"/>
  <c r="J542" i="7"/>
  <c r="J541" i="6"/>
  <c r="I542" i="6"/>
  <c r="B564" i="5"/>
  <c r="C563" i="5"/>
  <c r="H543" i="11" l="1"/>
  <c r="I543" i="11" s="1"/>
  <c r="I541" i="9"/>
  <c r="H542" i="9"/>
  <c r="AE543" i="8"/>
  <c r="AF542" i="8"/>
  <c r="I544" i="7"/>
  <c r="J543" i="7"/>
  <c r="J542" i="6"/>
  <c r="I543" i="6"/>
  <c r="B565" i="5"/>
  <c r="C564" i="5"/>
  <c r="H544" i="11" l="1"/>
  <c r="I544" i="11" s="1"/>
  <c r="I542" i="9"/>
  <c r="H543" i="9"/>
  <c r="AE544" i="8"/>
  <c r="AF543" i="8"/>
  <c r="I545" i="7"/>
  <c r="J544" i="7"/>
  <c r="J543" i="6"/>
  <c r="I544" i="6"/>
  <c r="B566" i="5"/>
  <c r="C565" i="5"/>
  <c r="H545" i="11" l="1"/>
  <c r="I545" i="11" s="1"/>
  <c r="I543" i="9"/>
  <c r="H544" i="9"/>
  <c r="AF544" i="8"/>
  <c r="AE545" i="8"/>
  <c r="I546" i="7"/>
  <c r="J545" i="7"/>
  <c r="J544" i="6"/>
  <c r="I545" i="6"/>
  <c r="B567" i="5"/>
  <c r="C566" i="5"/>
  <c r="H546" i="11" l="1"/>
  <c r="I546" i="11" s="1"/>
  <c r="I544" i="9"/>
  <c r="H545" i="9"/>
  <c r="AE546" i="8"/>
  <c r="AF545" i="8"/>
  <c r="I547" i="7"/>
  <c r="J546" i="7"/>
  <c r="J545" i="6"/>
  <c r="I546" i="6"/>
  <c r="B568" i="5"/>
  <c r="C567" i="5"/>
  <c r="H547" i="11" l="1"/>
  <c r="I547" i="11" s="1"/>
  <c r="I545" i="9"/>
  <c r="H546" i="9"/>
  <c r="AF546" i="8"/>
  <c r="AE547" i="8"/>
  <c r="I548" i="7"/>
  <c r="J547" i="7"/>
  <c r="J546" i="6"/>
  <c r="I547" i="6"/>
  <c r="B569" i="5"/>
  <c r="C568" i="5"/>
  <c r="H548" i="11" l="1"/>
  <c r="I548" i="11" s="1"/>
  <c r="I546" i="9"/>
  <c r="H547" i="9"/>
  <c r="AE548" i="8"/>
  <c r="AF547" i="8"/>
  <c r="J548" i="7"/>
  <c r="I549" i="7"/>
  <c r="J547" i="6"/>
  <c r="I548" i="6"/>
  <c r="B570" i="5"/>
  <c r="C569" i="5"/>
  <c r="H549" i="11" l="1"/>
  <c r="I549" i="11" s="1"/>
  <c r="I547" i="9"/>
  <c r="H548" i="9"/>
  <c r="AF548" i="8"/>
  <c r="AE549" i="8"/>
  <c r="I550" i="7"/>
  <c r="J549" i="7"/>
  <c r="J548" i="6"/>
  <c r="I549" i="6"/>
  <c r="C570" i="5"/>
  <c r="B571" i="5"/>
  <c r="H550" i="11" l="1"/>
  <c r="I550" i="11" s="1"/>
  <c r="I548" i="9"/>
  <c r="H549" i="9"/>
  <c r="AF549" i="8"/>
  <c r="AE550" i="8"/>
  <c r="I551" i="7"/>
  <c r="J550" i="7"/>
  <c r="J549" i="6"/>
  <c r="I550" i="6"/>
  <c r="C571" i="5"/>
  <c r="B572" i="5"/>
  <c r="H551" i="11" l="1"/>
  <c r="I551" i="11" s="1"/>
  <c r="I549" i="9"/>
  <c r="H550" i="9"/>
  <c r="AE551" i="8"/>
  <c r="AF550" i="8"/>
  <c r="I552" i="7"/>
  <c r="J551" i="7"/>
  <c r="J550" i="6"/>
  <c r="I551" i="6"/>
  <c r="B573" i="5"/>
  <c r="C572" i="5"/>
  <c r="H552" i="11" l="1"/>
  <c r="I552" i="11" s="1"/>
  <c r="I550" i="9"/>
  <c r="H551" i="9"/>
  <c r="AE552" i="8"/>
  <c r="AF551" i="8"/>
  <c r="I553" i="7"/>
  <c r="J552" i="7"/>
  <c r="J551" i="6"/>
  <c r="I552" i="6"/>
  <c r="B574" i="5"/>
  <c r="C573" i="5"/>
  <c r="H553" i="11" l="1"/>
  <c r="I553" i="11" s="1"/>
  <c r="I551" i="9"/>
  <c r="H552" i="9"/>
  <c r="AF552" i="8"/>
  <c r="AE553" i="8"/>
  <c r="I554" i="7"/>
  <c r="J553" i="7"/>
  <c r="J552" i="6"/>
  <c r="I553" i="6"/>
  <c r="B575" i="5"/>
  <c r="C574" i="5"/>
  <c r="H554" i="11" l="1"/>
  <c r="I554" i="11" s="1"/>
  <c r="I552" i="9"/>
  <c r="H553" i="9"/>
  <c r="AE554" i="8"/>
  <c r="AF553" i="8"/>
  <c r="I555" i="7"/>
  <c r="J554" i="7"/>
  <c r="J553" i="6"/>
  <c r="I554" i="6"/>
  <c r="B576" i="5"/>
  <c r="C575" i="5"/>
  <c r="H555" i="11" l="1"/>
  <c r="I555" i="11" s="1"/>
  <c r="I553" i="9"/>
  <c r="H554" i="9"/>
  <c r="AE555" i="8"/>
  <c r="AF554" i="8"/>
  <c r="I556" i="7"/>
  <c r="J555" i="7"/>
  <c r="J554" i="6"/>
  <c r="I555" i="6"/>
  <c r="B577" i="5"/>
  <c r="C576" i="5"/>
  <c r="H556" i="11" l="1"/>
  <c r="I556" i="11" s="1"/>
  <c r="I554" i="9"/>
  <c r="H555" i="9"/>
  <c r="AE556" i="8"/>
  <c r="AF555" i="8"/>
  <c r="J556" i="7"/>
  <c r="I557" i="7"/>
  <c r="J555" i="6"/>
  <c r="I556" i="6"/>
  <c r="B578" i="5"/>
  <c r="C577" i="5"/>
  <c r="H557" i="11" l="1"/>
  <c r="I557" i="11" s="1"/>
  <c r="I555" i="9"/>
  <c r="H556" i="9"/>
  <c r="AE557" i="8"/>
  <c r="AF556" i="8"/>
  <c r="I558" i="7"/>
  <c r="J557" i="7"/>
  <c r="J556" i="6"/>
  <c r="I557" i="6"/>
  <c r="C578" i="5"/>
  <c r="B579" i="5"/>
  <c r="H558" i="11" l="1"/>
  <c r="I558" i="11" s="1"/>
  <c r="I556" i="9"/>
  <c r="H557" i="9"/>
  <c r="AF557" i="8"/>
  <c r="AE558" i="8"/>
  <c r="I559" i="7"/>
  <c r="J558" i="7"/>
  <c r="J557" i="6"/>
  <c r="I558" i="6"/>
  <c r="B580" i="5"/>
  <c r="C579" i="5"/>
  <c r="H559" i="11" l="1"/>
  <c r="I559" i="11" s="1"/>
  <c r="I557" i="9"/>
  <c r="H558" i="9"/>
  <c r="AE559" i="8"/>
  <c r="AF558" i="8"/>
  <c r="J559" i="7"/>
  <c r="I560" i="7"/>
  <c r="J558" i="6"/>
  <c r="I559" i="6"/>
  <c r="B581" i="5"/>
  <c r="C580" i="5"/>
  <c r="H560" i="11" l="1"/>
  <c r="I560" i="11" s="1"/>
  <c r="I558" i="9"/>
  <c r="H559" i="9"/>
  <c r="AF559" i="8"/>
  <c r="AE560" i="8"/>
  <c r="I561" i="7"/>
  <c r="J560" i="7"/>
  <c r="J559" i="6"/>
  <c r="I560" i="6"/>
  <c r="C581" i="5"/>
  <c r="B582" i="5"/>
  <c r="H561" i="11" l="1"/>
  <c r="I561" i="11" s="1"/>
  <c r="I559" i="9"/>
  <c r="H560" i="9"/>
  <c r="AE561" i="8"/>
  <c r="AF560" i="8"/>
  <c r="I562" i="7"/>
  <c r="J561" i="7"/>
  <c r="J560" i="6"/>
  <c r="I561" i="6"/>
  <c r="B583" i="5"/>
  <c r="C582" i="5"/>
  <c r="H562" i="11" l="1"/>
  <c r="I562" i="11" s="1"/>
  <c r="I560" i="9"/>
  <c r="H561" i="9"/>
  <c r="AF561" i="8"/>
  <c r="AE562" i="8"/>
  <c r="I563" i="7"/>
  <c r="J562" i="7"/>
  <c r="J561" i="6"/>
  <c r="I562" i="6"/>
  <c r="B584" i="5"/>
  <c r="C583" i="5"/>
  <c r="H563" i="11" l="1"/>
  <c r="I563" i="11" s="1"/>
  <c r="I561" i="9"/>
  <c r="H562" i="9"/>
  <c r="AF562" i="8"/>
  <c r="AE563" i="8"/>
  <c r="I564" i="7"/>
  <c r="J563" i="7"/>
  <c r="J562" i="6"/>
  <c r="I563" i="6"/>
  <c r="B585" i="5"/>
  <c r="C584" i="5"/>
  <c r="H564" i="11" l="1"/>
  <c r="I564" i="11" s="1"/>
  <c r="I562" i="9"/>
  <c r="H563" i="9"/>
  <c r="AE564" i="8"/>
  <c r="AF563" i="8"/>
  <c r="J564" i="7"/>
  <c r="I565" i="7"/>
  <c r="J563" i="6"/>
  <c r="I564" i="6"/>
  <c r="B586" i="5"/>
  <c r="C585" i="5"/>
  <c r="H565" i="11" l="1"/>
  <c r="I565" i="11" s="1"/>
  <c r="I563" i="9"/>
  <c r="H564" i="9"/>
  <c r="AE565" i="8"/>
  <c r="AF564" i="8"/>
  <c r="I566" i="7"/>
  <c r="J565" i="7"/>
  <c r="J564" i="6"/>
  <c r="I565" i="6"/>
  <c r="C586" i="5"/>
  <c r="B587" i="5"/>
  <c r="H566" i="11" l="1"/>
  <c r="I566" i="11" s="1"/>
  <c r="I564" i="9"/>
  <c r="H565" i="9"/>
  <c r="AE566" i="8"/>
  <c r="AF565" i="8"/>
  <c r="I567" i="7"/>
  <c r="J566" i="7"/>
  <c r="J565" i="6"/>
  <c r="I566" i="6"/>
  <c r="B588" i="5"/>
  <c r="C587" i="5"/>
  <c r="H567" i="11" l="1"/>
  <c r="I567" i="11" s="1"/>
  <c r="I565" i="9"/>
  <c r="H566" i="9"/>
  <c r="AE567" i="8"/>
  <c r="AF566" i="8"/>
  <c r="I568" i="7"/>
  <c r="J567" i="7"/>
  <c r="J566" i="6"/>
  <c r="I567" i="6"/>
  <c r="B589" i="5"/>
  <c r="C588" i="5"/>
  <c r="H568" i="11" l="1"/>
  <c r="I568" i="11" s="1"/>
  <c r="I566" i="9"/>
  <c r="H567" i="9"/>
  <c r="AF567" i="8"/>
  <c r="AE568" i="8"/>
  <c r="I569" i="7"/>
  <c r="J568" i="7"/>
  <c r="J567" i="6"/>
  <c r="I568" i="6"/>
  <c r="B590" i="5"/>
  <c r="C589" i="5"/>
  <c r="H569" i="11" l="1"/>
  <c r="I569" i="11" s="1"/>
  <c r="I567" i="9"/>
  <c r="H568" i="9"/>
  <c r="AE569" i="8"/>
  <c r="AF568" i="8"/>
  <c r="I570" i="7"/>
  <c r="J569" i="7"/>
  <c r="J568" i="6"/>
  <c r="I569" i="6"/>
  <c r="B591" i="5"/>
  <c r="C590" i="5"/>
  <c r="H570" i="11" l="1"/>
  <c r="I570" i="11" s="1"/>
  <c r="I568" i="9"/>
  <c r="H569" i="9"/>
  <c r="AF569" i="8"/>
  <c r="AE570" i="8"/>
  <c r="I571" i="7"/>
  <c r="J570" i="7"/>
  <c r="J569" i="6"/>
  <c r="I570" i="6"/>
  <c r="B592" i="5"/>
  <c r="C591" i="5"/>
  <c r="H571" i="11" l="1"/>
  <c r="I571" i="11" s="1"/>
  <c r="I569" i="9"/>
  <c r="H570" i="9"/>
  <c r="AE571" i="8"/>
  <c r="AF570" i="8"/>
  <c r="I572" i="7"/>
  <c r="J571" i="7"/>
  <c r="J570" i="6"/>
  <c r="I571" i="6"/>
  <c r="B593" i="5"/>
  <c r="C592" i="5"/>
  <c r="H572" i="11" l="1"/>
  <c r="I572" i="11" s="1"/>
  <c r="I570" i="9"/>
  <c r="H571" i="9"/>
  <c r="AE572" i="8"/>
  <c r="AF571" i="8"/>
  <c r="J572" i="7"/>
  <c r="I573" i="7"/>
  <c r="J571" i="6"/>
  <c r="I572" i="6"/>
  <c r="B594" i="5"/>
  <c r="C593" i="5"/>
  <c r="H573" i="11" l="1"/>
  <c r="I573" i="11" s="1"/>
  <c r="I571" i="9"/>
  <c r="H572" i="9"/>
  <c r="AF572" i="8"/>
  <c r="AE573" i="8"/>
  <c r="I574" i="7"/>
  <c r="J573" i="7"/>
  <c r="J572" i="6"/>
  <c r="I573" i="6"/>
  <c r="C594" i="5"/>
  <c r="B595" i="5"/>
  <c r="H574" i="11" l="1"/>
  <c r="I574" i="11" s="1"/>
  <c r="I572" i="9"/>
  <c r="H573" i="9"/>
  <c r="AF573" i="8"/>
  <c r="AE574" i="8"/>
  <c r="I575" i="7"/>
  <c r="J574" i="7"/>
  <c r="J573" i="6"/>
  <c r="I574" i="6"/>
  <c r="C595" i="5"/>
  <c r="B596" i="5"/>
  <c r="H575" i="11" l="1"/>
  <c r="I575" i="11" s="1"/>
  <c r="I573" i="9"/>
  <c r="H574" i="9"/>
  <c r="AF574" i="8"/>
  <c r="AE575" i="8"/>
  <c r="I576" i="7"/>
  <c r="J575" i="7"/>
  <c r="J574" i="6"/>
  <c r="I575" i="6"/>
  <c r="C596" i="5"/>
  <c r="B597" i="5"/>
  <c r="H576" i="11" l="1"/>
  <c r="I576" i="11" s="1"/>
  <c r="I574" i="9"/>
  <c r="H575" i="9"/>
  <c r="AE576" i="8"/>
  <c r="AF575" i="8"/>
  <c r="I577" i="7"/>
  <c r="J576" i="7"/>
  <c r="J575" i="6"/>
  <c r="I576" i="6"/>
  <c r="B598" i="5"/>
  <c r="C597" i="5"/>
  <c r="H577" i="11" l="1"/>
  <c r="I577" i="11" s="1"/>
  <c r="I575" i="9"/>
  <c r="H576" i="9"/>
  <c r="AF576" i="8"/>
  <c r="AE577" i="8"/>
  <c r="I578" i="7"/>
  <c r="J577" i="7"/>
  <c r="J576" i="6"/>
  <c r="I577" i="6"/>
  <c r="B599" i="5"/>
  <c r="C598" i="5"/>
  <c r="H578" i="11" l="1"/>
  <c r="I578" i="11" s="1"/>
  <c r="I576" i="9"/>
  <c r="H577" i="9"/>
  <c r="AF577" i="8"/>
  <c r="AE578" i="8"/>
  <c r="I579" i="7"/>
  <c r="J578" i="7"/>
  <c r="J577" i="6"/>
  <c r="I578" i="6"/>
  <c r="B600" i="5"/>
  <c r="C599" i="5"/>
  <c r="H579" i="11" l="1"/>
  <c r="I579" i="11" s="1"/>
  <c r="I577" i="9"/>
  <c r="H578" i="9"/>
  <c r="AF578" i="8"/>
  <c r="AE579" i="8"/>
  <c r="I580" i="7"/>
  <c r="J579" i="7"/>
  <c r="J578" i="6"/>
  <c r="I579" i="6"/>
  <c r="B601" i="5"/>
  <c r="C600" i="5"/>
  <c r="H580" i="11" l="1"/>
  <c r="I580" i="11" s="1"/>
  <c r="I578" i="9"/>
  <c r="H579" i="9"/>
  <c r="AF579" i="8"/>
  <c r="AE580" i="8"/>
  <c r="J580" i="7"/>
  <c r="I581" i="7"/>
  <c r="J579" i="6"/>
  <c r="I580" i="6"/>
  <c r="B602" i="5"/>
  <c r="C601" i="5"/>
  <c r="H581" i="11" l="1"/>
  <c r="I581" i="11" s="1"/>
  <c r="I579" i="9"/>
  <c r="H580" i="9"/>
  <c r="AE581" i="8"/>
  <c r="AF580" i="8"/>
  <c r="I582" i="7"/>
  <c r="J581" i="7"/>
  <c r="J580" i="6"/>
  <c r="I581" i="6"/>
  <c r="C602" i="5"/>
  <c r="B603" i="5"/>
  <c r="H582" i="11" l="1"/>
  <c r="I582" i="11" s="1"/>
  <c r="I580" i="9"/>
  <c r="H581" i="9"/>
  <c r="AE582" i="8"/>
  <c r="AF581" i="8"/>
  <c r="I583" i="7"/>
  <c r="J582" i="7"/>
  <c r="J581" i="6"/>
  <c r="I582" i="6"/>
  <c r="B604" i="5"/>
  <c r="C603" i="5"/>
  <c r="H583" i="11" l="1"/>
  <c r="I583" i="11" s="1"/>
  <c r="I581" i="9"/>
  <c r="H582" i="9"/>
  <c r="AF582" i="8"/>
  <c r="AE583" i="8"/>
  <c r="I584" i="7"/>
  <c r="J583" i="7"/>
  <c r="J582" i="6"/>
  <c r="I583" i="6"/>
  <c r="B605" i="5"/>
  <c r="C604" i="5"/>
  <c r="H584" i="11" l="1"/>
  <c r="I584" i="11" s="1"/>
  <c r="I582" i="9"/>
  <c r="H583" i="9"/>
  <c r="AE584" i="8"/>
  <c r="AF583" i="8"/>
  <c r="I585" i="7"/>
  <c r="J584" i="7"/>
  <c r="J583" i="6"/>
  <c r="I584" i="6"/>
  <c r="B606" i="5"/>
  <c r="C605" i="5"/>
  <c r="H585" i="11" l="1"/>
  <c r="I585" i="11" s="1"/>
  <c r="I583" i="9"/>
  <c r="H584" i="9"/>
  <c r="AE585" i="8"/>
  <c r="AF584" i="8"/>
  <c r="I586" i="7"/>
  <c r="J585" i="7"/>
  <c r="J584" i="6"/>
  <c r="I585" i="6"/>
  <c r="B607" i="5"/>
  <c r="C606" i="5"/>
  <c r="H586" i="11" l="1"/>
  <c r="I586" i="11" s="1"/>
  <c r="I584" i="9"/>
  <c r="H585" i="9"/>
  <c r="AE586" i="8"/>
  <c r="AF585" i="8"/>
  <c r="I587" i="7"/>
  <c r="J586" i="7"/>
  <c r="J585" i="6"/>
  <c r="I586" i="6"/>
  <c r="B608" i="5"/>
  <c r="C607" i="5"/>
  <c r="H587" i="11" l="1"/>
  <c r="I587" i="11" s="1"/>
  <c r="I585" i="9"/>
  <c r="H586" i="9"/>
  <c r="AF586" i="8"/>
  <c r="AE587" i="8"/>
  <c r="I588" i="7"/>
  <c r="J587" i="7"/>
  <c r="J586" i="6"/>
  <c r="I587" i="6"/>
  <c r="B609" i="5"/>
  <c r="C608" i="5"/>
  <c r="H588" i="11" l="1"/>
  <c r="I588" i="11" s="1"/>
  <c r="I586" i="9"/>
  <c r="H587" i="9"/>
  <c r="AE588" i="8"/>
  <c r="AF587" i="8"/>
  <c r="J588" i="7"/>
  <c r="I589" i="7"/>
  <c r="J587" i="6"/>
  <c r="I588" i="6"/>
  <c r="B610" i="5"/>
  <c r="C609" i="5"/>
  <c r="H589" i="11" l="1"/>
  <c r="I589" i="11" s="1"/>
  <c r="I587" i="9"/>
  <c r="H588" i="9"/>
  <c r="AF588" i="8"/>
  <c r="AE589" i="8"/>
  <c r="I590" i="7"/>
  <c r="J589" i="7"/>
  <c r="J588" i="6"/>
  <c r="I589" i="6"/>
  <c r="C610" i="5"/>
  <c r="B611" i="5"/>
  <c r="H590" i="11" l="1"/>
  <c r="I590" i="11" s="1"/>
  <c r="I588" i="9"/>
  <c r="H589" i="9"/>
  <c r="AF589" i="8"/>
  <c r="AE590" i="8"/>
  <c r="I591" i="7"/>
  <c r="J590" i="7"/>
  <c r="J589" i="6"/>
  <c r="I590" i="6"/>
  <c r="B612" i="5"/>
  <c r="C611" i="5"/>
  <c r="H591" i="11" l="1"/>
  <c r="I591" i="11" s="1"/>
  <c r="I589" i="9"/>
  <c r="H590" i="9"/>
  <c r="AF590" i="8"/>
  <c r="AE591" i="8"/>
  <c r="I592" i="7"/>
  <c r="J591" i="7"/>
  <c r="J590" i="6"/>
  <c r="I591" i="6"/>
  <c r="B613" i="5"/>
  <c r="C612" i="5"/>
  <c r="H592" i="11" l="1"/>
  <c r="I592" i="11" s="1"/>
  <c r="I590" i="9"/>
  <c r="H591" i="9"/>
  <c r="AF591" i="8"/>
  <c r="AE592" i="8"/>
  <c r="I593" i="7"/>
  <c r="J592" i="7"/>
  <c r="J591" i="6"/>
  <c r="I592" i="6"/>
  <c r="B614" i="5"/>
  <c r="C613" i="5"/>
  <c r="H593" i="11" l="1"/>
  <c r="I593" i="11" s="1"/>
  <c r="I591" i="9"/>
  <c r="H592" i="9"/>
  <c r="AF592" i="8"/>
  <c r="AE593" i="8"/>
  <c r="I594" i="7"/>
  <c r="J593" i="7"/>
  <c r="J592" i="6"/>
  <c r="I593" i="6"/>
  <c r="B615" i="5"/>
  <c r="C614" i="5"/>
  <c r="H594" i="11" l="1"/>
  <c r="I594" i="11" s="1"/>
  <c r="I592" i="9"/>
  <c r="H593" i="9"/>
  <c r="AF593" i="8"/>
  <c r="AE594" i="8"/>
  <c r="I595" i="7"/>
  <c r="J594" i="7"/>
  <c r="J593" i="6"/>
  <c r="I594" i="6"/>
  <c r="B616" i="5"/>
  <c r="C615" i="5"/>
  <c r="H595" i="11" l="1"/>
  <c r="I595" i="11" s="1"/>
  <c r="I593" i="9"/>
  <c r="H594" i="9"/>
  <c r="AE595" i="8"/>
  <c r="AF594" i="8"/>
  <c r="I596" i="7"/>
  <c r="J595" i="7"/>
  <c r="J594" i="6"/>
  <c r="I595" i="6"/>
  <c r="B617" i="5"/>
  <c r="C616" i="5"/>
  <c r="H596" i="11" l="1"/>
  <c r="I596" i="11" s="1"/>
  <c r="I594" i="9"/>
  <c r="H595" i="9"/>
  <c r="AE596" i="8"/>
  <c r="AF595" i="8"/>
  <c r="J596" i="7"/>
  <c r="I597" i="7"/>
  <c r="J595" i="6"/>
  <c r="I596" i="6"/>
  <c r="B618" i="5"/>
  <c r="C617" i="5"/>
  <c r="H597" i="11" l="1"/>
  <c r="I597" i="11" s="1"/>
  <c r="I595" i="9"/>
  <c r="H596" i="9"/>
  <c r="AF596" i="8"/>
  <c r="AE597" i="8"/>
  <c r="I598" i="7"/>
  <c r="J597" i="7"/>
  <c r="J596" i="6"/>
  <c r="I597" i="6"/>
  <c r="C618" i="5"/>
  <c r="B619" i="5"/>
  <c r="H598" i="11" l="1"/>
  <c r="I598" i="11" s="1"/>
  <c r="I596" i="9"/>
  <c r="H597" i="9"/>
  <c r="AE598" i="8"/>
  <c r="AF597" i="8"/>
  <c r="I599" i="7"/>
  <c r="J598" i="7"/>
  <c r="J597" i="6"/>
  <c r="I598" i="6"/>
  <c r="B620" i="5"/>
  <c r="C619" i="5"/>
  <c r="H599" i="11" l="1"/>
  <c r="I599" i="11" s="1"/>
  <c r="I597" i="9"/>
  <c r="H598" i="9"/>
  <c r="AE599" i="8"/>
  <c r="AF598" i="8"/>
  <c r="I600" i="7"/>
  <c r="J599" i="7"/>
  <c r="J598" i="6"/>
  <c r="I599" i="6"/>
  <c r="B621" i="5"/>
  <c r="C620" i="5"/>
  <c r="H600" i="11" l="1"/>
  <c r="I600" i="11" s="1"/>
  <c r="I598" i="9"/>
  <c r="H599" i="9"/>
  <c r="AE600" i="8"/>
  <c r="AF599" i="8"/>
  <c r="I601" i="7"/>
  <c r="J600" i="7"/>
  <c r="J599" i="6"/>
  <c r="I600" i="6"/>
  <c r="C621" i="5"/>
  <c r="B622" i="5"/>
  <c r="H601" i="11" l="1"/>
  <c r="I601" i="11" s="1"/>
  <c r="I599" i="9"/>
  <c r="H600" i="9"/>
  <c r="AF600" i="8"/>
  <c r="AE601" i="8"/>
  <c r="I602" i="7"/>
  <c r="J601" i="7"/>
  <c r="J600" i="6"/>
  <c r="I601" i="6"/>
  <c r="B623" i="5"/>
  <c r="C622" i="5"/>
  <c r="H602" i="11" l="1"/>
  <c r="I602" i="11" s="1"/>
  <c r="I600" i="9"/>
  <c r="H601" i="9"/>
  <c r="AF601" i="8"/>
  <c r="AE602" i="8"/>
  <c r="I603" i="7"/>
  <c r="J602" i="7"/>
  <c r="J601" i="6"/>
  <c r="I602" i="6"/>
  <c r="B624" i="5"/>
  <c r="C623" i="5"/>
  <c r="H603" i="11" l="1"/>
  <c r="I603" i="11" s="1"/>
  <c r="I601" i="9"/>
  <c r="H602" i="9"/>
  <c r="AE603" i="8"/>
  <c r="AF602" i="8"/>
  <c r="I604" i="7"/>
  <c r="J603" i="7"/>
  <c r="J602" i="6"/>
  <c r="I603" i="6"/>
  <c r="B625" i="5"/>
  <c r="C624" i="5"/>
  <c r="H604" i="11" l="1"/>
  <c r="I604" i="11" s="1"/>
  <c r="I602" i="9"/>
  <c r="H603" i="9"/>
  <c r="AE604" i="8"/>
  <c r="AF603" i="8"/>
  <c r="J604" i="7"/>
  <c r="I605" i="7"/>
  <c r="J603" i="6"/>
  <c r="I604" i="6"/>
  <c r="B626" i="5"/>
  <c r="C625" i="5"/>
  <c r="H605" i="11" l="1"/>
  <c r="I605" i="11" s="1"/>
  <c r="I603" i="9"/>
  <c r="H604" i="9"/>
  <c r="AE605" i="8"/>
  <c r="AF604" i="8"/>
  <c r="I606" i="7"/>
  <c r="J605" i="7"/>
  <c r="J604" i="6"/>
  <c r="I605" i="6"/>
  <c r="C626" i="5"/>
  <c r="B627" i="5"/>
  <c r="H606" i="11" l="1"/>
  <c r="I606" i="11" s="1"/>
  <c r="I604" i="9"/>
  <c r="H605" i="9"/>
  <c r="AE606" i="8"/>
  <c r="AF605" i="8"/>
  <c r="I607" i="7"/>
  <c r="J606" i="7"/>
  <c r="J605" i="6"/>
  <c r="I606" i="6"/>
  <c r="B628" i="5"/>
  <c r="C627" i="5"/>
  <c r="H607" i="11" l="1"/>
  <c r="I607" i="11" s="1"/>
  <c r="I605" i="9"/>
  <c r="H606" i="9"/>
  <c r="AF606" i="8"/>
  <c r="AE607" i="8"/>
  <c r="I608" i="7"/>
  <c r="J607" i="7"/>
  <c r="J606" i="6"/>
  <c r="I607" i="6"/>
  <c r="B629" i="5"/>
  <c r="C628" i="5"/>
  <c r="H608" i="11" l="1"/>
  <c r="I608" i="11" s="1"/>
  <c r="I606" i="9"/>
  <c r="H607" i="9"/>
  <c r="AF607" i="8"/>
  <c r="AE608" i="8"/>
  <c r="I609" i="7"/>
  <c r="J608" i="7"/>
  <c r="J607" i="6"/>
  <c r="I608" i="6"/>
  <c r="B630" i="5"/>
  <c r="C629" i="5"/>
  <c r="H609" i="11" l="1"/>
  <c r="I609" i="11" s="1"/>
  <c r="I607" i="9"/>
  <c r="H608" i="9"/>
  <c r="AE609" i="8"/>
  <c r="AF608" i="8"/>
  <c r="I610" i="7"/>
  <c r="J609" i="7"/>
  <c r="J608" i="6"/>
  <c r="I609" i="6"/>
  <c r="B631" i="5"/>
  <c r="C630" i="5"/>
  <c r="H610" i="11" l="1"/>
  <c r="I610" i="11" s="1"/>
  <c r="I608" i="9"/>
  <c r="H609" i="9"/>
  <c r="AE610" i="8"/>
  <c r="AF609" i="8"/>
  <c r="I611" i="7"/>
  <c r="J610" i="7"/>
  <c r="J609" i="6"/>
  <c r="I610" i="6"/>
  <c r="B632" i="5"/>
  <c r="C631" i="5"/>
  <c r="H611" i="11" l="1"/>
  <c r="I611" i="11" s="1"/>
  <c r="I609" i="9"/>
  <c r="H610" i="9"/>
  <c r="AF610" i="8"/>
  <c r="AE611" i="8"/>
  <c r="I612" i="7"/>
  <c r="J611" i="7"/>
  <c r="J610" i="6"/>
  <c r="I611" i="6"/>
  <c r="B633" i="5"/>
  <c r="C632" i="5"/>
  <c r="H612" i="11" l="1"/>
  <c r="I612" i="11" s="1"/>
  <c r="I610" i="9"/>
  <c r="H611" i="9"/>
  <c r="AE612" i="8"/>
  <c r="AF611" i="8"/>
  <c r="J612" i="7"/>
  <c r="I613" i="7"/>
  <c r="J611" i="6"/>
  <c r="I612" i="6"/>
  <c r="B634" i="5"/>
  <c r="C633" i="5"/>
  <c r="H613" i="11" l="1"/>
  <c r="I613" i="11" s="1"/>
  <c r="I611" i="9"/>
  <c r="H612" i="9"/>
  <c r="AE613" i="8"/>
  <c r="AF612" i="8"/>
  <c r="I614" i="7"/>
  <c r="J613" i="7"/>
  <c r="J612" i="6"/>
  <c r="I613" i="6"/>
  <c r="C634" i="5"/>
  <c r="B635" i="5"/>
  <c r="H614" i="11" l="1"/>
  <c r="I614" i="11" s="1"/>
  <c r="I612" i="9"/>
  <c r="H613" i="9"/>
  <c r="AE614" i="8"/>
  <c r="AF613" i="8"/>
  <c r="I615" i="7"/>
  <c r="J614" i="7"/>
  <c r="J613" i="6"/>
  <c r="I614" i="6"/>
  <c r="B636" i="5"/>
  <c r="C635" i="5"/>
  <c r="H615" i="11" l="1"/>
  <c r="I615" i="11" s="1"/>
  <c r="I613" i="9"/>
  <c r="H614" i="9"/>
  <c r="AE615" i="8"/>
  <c r="AF614" i="8"/>
  <c r="I616" i="7"/>
  <c r="J615" i="7"/>
  <c r="J614" i="6"/>
  <c r="I615" i="6"/>
  <c r="C636" i="5"/>
  <c r="B637" i="5"/>
  <c r="H616" i="11" l="1"/>
  <c r="I616" i="11" s="1"/>
  <c r="I614" i="9"/>
  <c r="H615" i="9"/>
  <c r="AE616" i="8"/>
  <c r="AF615" i="8"/>
  <c r="I617" i="7"/>
  <c r="J616" i="7"/>
  <c r="J615" i="6"/>
  <c r="I616" i="6"/>
  <c r="C637" i="5"/>
  <c r="B638" i="5"/>
  <c r="H617" i="11" l="1"/>
  <c r="I617" i="11" s="1"/>
  <c r="I615" i="9"/>
  <c r="H616" i="9"/>
  <c r="AF616" i="8"/>
  <c r="AE617" i="8"/>
  <c r="I618" i="7"/>
  <c r="J617" i="7"/>
  <c r="J616" i="6"/>
  <c r="I617" i="6"/>
  <c r="B639" i="5"/>
  <c r="C638" i="5"/>
  <c r="H618" i="11" l="1"/>
  <c r="I618" i="11" s="1"/>
  <c r="I616" i="9"/>
  <c r="H617" i="9"/>
  <c r="AE618" i="8"/>
  <c r="AF617" i="8"/>
  <c r="I619" i="7"/>
  <c r="J618" i="7"/>
  <c r="J617" i="6"/>
  <c r="I618" i="6"/>
  <c r="B640" i="5"/>
  <c r="C639" i="5"/>
  <c r="H619" i="11" l="1"/>
  <c r="I619" i="11" s="1"/>
  <c r="I617" i="9"/>
  <c r="H618" i="9"/>
  <c r="AE619" i="8"/>
  <c r="AF618" i="8"/>
  <c r="I620" i="7"/>
  <c r="J619" i="7"/>
  <c r="J618" i="6"/>
  <c r="I619" i="6"/>
  <c r="B641" i="5"/>
  <c r="C640" i="5"/>
  <c r="H620" i="11" l="1"/>
  <c r="I620" i="11" s="1"/>
  <c r="I618" i="9"/>
  <c r="H619" i="9"/>
  <c r="AE620" i="8"/>
  <c r="AF619" i="8"/>
  <c r="J620" i="7"/>
  <c r="I621" i="7"/>
  <c r="J619" i="6"/>
  <c r="I620" i="6"/>
  <c r="B642" i="5"/>
  <c r="C641" i="5"/>
  <c r="H621" i="11" l="1"/>
  <c r="I621" i="11" s="1"/>
  <c r="I619" i="9"/>
  <c r="H620" i="9"/>
  <c r="AE621" i="8"/>
  <c r="AF620" i="8"/>
  <c r="I622" i="7"/>
  <c r="J621" i="7"/>
  <c r="J620" i="6"/>
  <c r="I621" i="6"/>
  <c r="C642" i="5"/>
  <c r="B643" i="5"/>
  <c r="H622" i="11" l="1"/>
  <c r="I622" i="11" s="1"/>
  <c r="I620" i="9"/>
  <c r="H621" i="9"/>
  <c r="AE622" i="8"/>
  <c r="AF621" i="8"/>
  <c r="I623" i="7"/>
  <c r="J622" i="7"/>
  <c r="J621" i="6"/>
  <c r="I622" i="6"/>
  <c r="B644" i="5"/>
  <c r="C643" i="5"/>
  <c r="H623" i="11" l="1"/>
  <c r="I623" i="11" s="1"/>
  <c r="I621" i="9"/>
  <c r="H622" i="9"/>
  <c r="AF622" i="8"/>
  <c r="AE623" i="8"/>
  <c r="I624" i="7"/>
  <c r="J623" i="7"/>
  <c r="J622" i="6"/>
  <c r="I623" i="6"/>
  <c r="B645" i="5"/>
  <c r="C644" i="5"/>
  <c r="H624" i="11" l="1"/>
  <c r="I624" i="11" s="1"/>
  <c r="I622" i="9"/>
  <c r="H623" i="9"/>
  <c r="AF623" i="8"/>
  <c r="AE624" i="8"/>
  <c r="I625" i="7"/>
  <c r="J624" i="7"/>
  <c r="J623" i="6"/>
  <c r="I624" i="6"/>
  <c r="B646" i="5"/>
  <c r="C645" i="5"/>
  <c r="H625" i="11" l="1"/>
  <c r="I625" i="11" s="1"/>
  <c r="I623" i="9"/>
  <c r="H624" i="9"/>
  <c r="AE625" i="8"/>
  <c r="AF624" i="8"/>
  <c r="I626" i="7"/>
  <c r="J625" i="7"/>
  <c r="J624" i="6"/>
  <c r="I625" i="6"/>
  <c r="B647" i="5"/>
  <c r="C646" i="5"/>
  <c r="H626" i="11" l="1"/>
  <c r="I626" i="11" s="1"/>
  <c r="I624" i="9"/>
  <c r="H625" i="9"/>
  <c r="AF625" i="8"/>
  <c r="AE626" i="8"/>
  <c r="I627" i="7"/>
  <c r="J626" i="7"/>
  <c r="J625" i="6"/>
  <c r="I626" i="6"/>
  <c r="B648" i="5"/>
  <c r="C647" i="5"/>
  <c r="H627" i="11" l="1"/>
  <c r="I627" i="11" s="1"/>
  <c r="I625" i="9"/>
  <c r="H626" i="9"/>
  <c r="AF626" i="8"/>
  <c r="AE627" i="8"/>
  <c r="I628" i="7"/>
  <c r="J627" i="7"/>
  <c r="J626" i="6"/>
  <c r="I627" i="6"/>
  <c r="B649" i="5"/>
  <c r="C648" i="5"/>
  <c r="H628" i="11" l="1"/>
  <c r="I628" i="11" s="1"/>
  <c r="I626" i="9"/>
  <c r="H627" i="9"/>
  <c r="AF627" i="8"/>
  <c r="AE628" i="8"/>
  <c r="J628" i="7"/>
  <c r="I629" i="7"/>
  <c r="J627" i="6"/>
  <c r="I628" i="6"/>
  <c r="B650" i="5"/>
  <c r="C649" i="5"/>
  <c r="H629" i="11" l="1"/>
  <c r="I629" i="11" s="1"/>
  <c r="I627" i="9"/>
  <c r="H628" i="9"/>
  <c r="AE629" i="8"/>
  <c r="AF628" i="8"/>
  <c r="I630" i="7"/>
  <c r="J629" i="7"/>
  <c r="J628" i="6"/>
  <c r="I629" i="6"/>
  <c r="C650" i="5"/>
  <c r="B651" i="5"/>
  <c r="H630" i="11" l="1"/>
  <c r="I630" i="11" s="1"/>
  <c r="I628" i="9"/>
  <c r="H629" i="9"/>
  <c r="AF629" i="8"/>
  <c r="AE630" i="8"/>
  <c r="I631" i="7"/>
  <c r="J630" i="7"/>
  <c r="J629" i="6"/>
  <c r="I630" i="6"/>
  <c r="C651" i="5"/>
  <c r="B652" i="5"/>
  <c r="H631" i="11" l="1"/>
  <c r="I631" i="11" s="1"/>
  <c r="I629" i="9"/>
  <c r="H630" i="9"/>
  <c r="AE631" i="8"/>
  <c r="AF630" i="8"/>
  <c r="I632" i="7"/>
  <c r="J631" i="7"/>
  <c r="J630" i="6"/>
  <c r="I631" i="6"/>
  <c r="C652" i="5"/>
  <c r="B653" i="5"/>
  <c r="H632" i="11" l="1"/>
  <c r="I632" i="11" s="1"/>
  <c r="I630" i="9"/>
  <c r="H631" i="9"/>
  <c r="AF631" i="8"/>
  <c r="AE632" i="8"/>
  <c r="I633" i="7"/>
  <c r="J632" i="7"/>
  <c r="J631" i="6"/>
  <c r="I632" i="6"/>
  <c r="B654" i="5"/>
  <c r="C653" i="5"/>
  <c r="H633" i="11" l="1"/>
  <c r="I633" i="11" s="1"/>
  <c r="I631" i="9"/>
  <c r="H632" i="9"/>
  <c r="AF632" i="8"/>
  <c r="AE633" i="8"/>
  <c r="I634" i="7"/>
  <c r="J633" i="7"/>
  <c r="J632" i="6"/>
  <c r="I633" i="6"/>
  <c r="B655" i="5"/>
  <c r="C654" i="5"/>
  <c r="H634" i="11" l="1"/>
  <c r="I634" i="11" s="1"/>
  <c r="I632" i="9"/>
  <c r="H633" i="9"/>
  <c r="AE634" i="8"/>
  <c r="AF633" i="8"/>
  <c r="I635" i="7"/>
  <c r="J634" i="7"/>
  <c r="J633" i="6"/>
  <c r="I634" i="6"/>
  <c r="B656" i="5"/>
  <c r="C655" i="5"/>
  <c r="H635" i="11" l="1"/>
  <c r="I635" i="11" s="1"/>
  <c r="I633" i="9"/>
  <c r="H634" i="9"/>
  <c r="AF634" i="8"/>
  <c r="AE635" i="8"/>
  <c r="I636" i="7"/>
  <c r="J635" i="7"/>
  <c r="J634" i="6"/>
  <c r="I635" i="6"/>
  <c r="B657" i="5"/>
  <c r="C656" i="5"/>
  <c r="H636" i="11" l="1"/>
  <c r="I636" i="11" s="1"/>
  <c r="I634" i="9"/>
  <c r="H635" i="9"/>
  <c r="AE636" i="8"/>
  <c r="AF635" i="8"/>
  <c r="J636" i="7"/>
  <c r="I637" i="7"/>
  <c r="J635" i="6"/>
  <c r="I636" i="6"/>
  <c r="B658" i="5"/>
  <c r="C657" i="5"/>
  <c r="H637" i="11" l="1"/>
  <c r="I637" i="11" s="1"/>
  <c r="I635" i="9"/>
  <c r="H636" i="9"/>
  <c r="AE637" i="8"/>
  <c r="AF636" i="8"/>
  <c r="I638" i="7"/>
  <c r="J637" i="7"/>
  <c r="J636" i="6"/>
  <c r="I637" i="6"/>
  <c r="C658" i="5"/>
  <c r="B659" i="5"/>
  <c r="H638" i="11" l="1"/>
  <c r="I638" i="11" s="1"/>
  <c r="I636" i="9"/>
  <c r="H637" i="9"/>
  <c r="AF637" i="8"/>
  <c r="AE638" i="8"/>
  <c r="I639" i="7"/>
  <c r="J638" i="7"/>
  <c r="J637" i="6"/>
  <c r="I638" i="6"/>
  <c r="B660" i="5"/>
  <c r="C659" i="5"/>
  <c r="H639" i="11" l="1"/>
  <c r="I639" i="11" s="1"/>
  <c r="I637" i="9"/>
  <c r="H638" i="9"/>
  <c r="AF638" i="8"/>
  <c r="AE639" i="8"/>
  <c r="I640" i="7"/>
  <c r="J639" i="7"/>
  <c r="J638" i="6"/>
  <c r="I639" i="6"/>
  <c r="B661" i="5"/>
  <c r="C660" i="5"/>
  <c r="H640" i="11" l="1"/>
  <c r="I640" i="11" s="1"/>
  <c r="I638" i="9"/>
  <c r="H639" i="9"/>
  <c r="AE640" i="8"/>
  <c r="AF639" i="8"/>
  <c r="I641" i="7"/>
  <c r="J640" i="7"/>
  <c r="J639" i="6"/>
  <c r="I640" i="6"/>
  <c r="B662" i="5"/>
  <c r="C661" i="5"/>
  <c r="H641" i="11" l="1"/>
  <c r="I641" i="11" s="1"/>
  <c r="I639" i="9"/>
  <c r="H640" i="9"/>
  <c r="AF640" i="8"/>
  <c r="AE641" i="8"/>
  <c r="I642" i="7"/>
  <c r="J641" i="7"/>
  <c r="J640" i="6"/>
  <c r="I641" i="6"/>
  <c r="B663" i="5"/>
  <c r="C662" i="5"/>
  <c r="H642" i="11" l="1"/>
  <c r="I642" i="11" s="1"/>
  <c r="I640" i="9"/>
  <c r="H641" i="9"/>
  <c r="AF641" i="8"/>
  <c r="AE642" i="8"/>
  <c r="I643" i="7"/>
  <c r="J642" i="7"/>
  <c r="J641" i="6"/>
  <c r="I642" i="6"/>
  <c r="B664" i="5"/>
  <c r="C663" i="5"/>
  <c r="H643" i="11" l="1"/>
  <c r="I643" i="11" s="1"/>
  <c r="I641" i="9"/>
  <c r="H642" i="9"/>
  <c r="AE643" i="8"/>
  <c r="AF642" i="8"/>
  <c r="I644" i="7"/>
  <c r="J643" i="7"/>
  <c r="J642" i="6"/>
  <c r="I643" i="6"/>
  <c r="B665" i="5"/>
  <c r="C664" i="5"/>
  <c r="H644" i="11" l="1"/>
  <c r="I644" i="11" s="1"/>
  <c r="I642" i="9"/>
  <c r="H643" i="9"/>
  <c r="AF643" i="8"/>
  <c r="AE644" i="8"/>
  <c r="J644" i="7"/>
  <c r="I645" i="7"/>
  <c r="J643" i="6"/>
  <c r="I644" i="6"/>
  <c r="B666" i="5"/>
  <c r="C665" i="5"/>
  <c r="H645" i="11" l="1"/>
  <c r="I645" i="11" s="1"/>
  <c r="I643" i="9"/>
  <c r="H644" i="9"/>
  <c r="AF644" i="8"/>
  <c r="AE645" i="8"/>
  <c r="I646" i="7"/>
  <c r="J645" i="7"/>
  <c r="J644" i="6"/>
  <c r="I645" i="6"/>
  <c r="C666" i="5"/>
  <c r="B667" i="5"/>
  <c r="H646" i="11" l="1"/>
  <c r="I646" i="11" s="1"/>
  <c r="I644" i="9"/>
  <c r="H645" i="9"/>
  <c r="AE646" i="8"/>
  <c r="AF645" i="8"/>
  <c r="I647" i="7"/>
  <c r="J646" i="7"/>
  <c r="J645" i="6"/>
  <c r="I646" i="6"/>
  <c r="C667" i="5"/>
  <c r="B668" i="5"/>
  <c r="H647" i="11" l="1"/>
  <c r="I647" i="11" s="1"/>
  <c r="I645" i="9"/>
  <c r="H646" i="9"/>
  <c r="AF646" i="8"/>
  <c r="AE647" i="8"/>
  <c r="I648" i="7"/>
  <c r="J647" i="7"/>
  <c r="J646" i="6"/>
  <c r="I647" i="6"/>
  <c r="B669" i="5"/>
  <c r="C668" i="5"/>
  <c r="H648" i="11" l="1"/>
  <c r="I648" i="11" s="1"/>
  <c r="I646" i="9"/>
  <c r="H647" i="9"/>
  <c r="AE648" i="8"/>
  <c r="AF647" i="8"/>
  <c r="I649" i="7"/>
  <c r="J648" i="7"/>
  <c r="J647" i="6"/>
  <c r="I648" i="6"/>
  <c r="B670" i="5"/>
  <c r="C669" i="5"/>
  <c r="H649" i="11" l="1"/>
  <c r="I649" i="11" s="1"/>
  <c r="I647" i="9"/>
  <c r="H648" i="9"/>
  <c r="AE649" i="8"/>
  <c r="AF648" i="8"/>
  <c r="I650" i="7"/>
  <c r="J649" i="7"/>
  <c r="J648" i="6"/>
  <c r="I649" i="6"/>
  <c r="B671" i="5"/>
  <c r="C670" i="5"/>
  <c r="H650" i="11" l="1"/>
  <c r="I650" i="11" s="1"/>
  <c r="I648" i="9"/>
  <c r="H649" i="9"/>
  <c r="AE650" i="8"/>
  <c r="AF649" i="8"/>
  <c r="I651" i="7"/>
  <c r="J650" i="7"/>
  <c r="J649" i="6"/>
  <c r="I650" i="6"/>
  <c r="B672" i="5"/>
  <c r="C671" i="5"/>
  <c r="H651" i="11" l="1"/>
  <c r="I651" i="11" s="1"/>
  <c r="I649" i="9"/>
  <c r="H650" i="9"/>
  <c r="AF650" i="8"/>
  <c r="AE651" i="8"/>
  <c r="I652" i="7"/>
  <c r="J651" i="7"/>
  <c r="J650" i="6"/>
  <c r="I651" i="6"/>
  <c r="B673" i="5"/>
  <c r="C672" i="5"/>
  <c r="H652" i="11" l="1"/>
  <c r="I652" i="11" s="1"/>
  <c r="I650" i="9"/>
  <c r="H651" i="9"/>
  <c r="AF651" i="8"/>
  <c r="AE652" i="8"/>
  <c r="J652" i="7"/>
  <c r="I653" i="7"/>
  <c r="J651" i="6"/>
  <c r="I652" i="6"/>
  <c r="B674" i="5"/>
  <c r="C673" i="5"/>
  <c r="H653" i="11" l="1"/>
  <c r="I653" i="11" s="1"/>
  <c r="I651" i="9"/>
  <c r="H652" i="9"/>
  <c r="AF652" i="8"/>
  <c r="AE653" i="8"/>
  <c r="I654" i="7"/>
  <c r="J653" i="7"/>
  <c r="J652" i="6"/>
  <c r="I653" i="6"/>
  <c r="C674" i="5"/>
  <c r="B675" i="5"/>
  <c r="H654" i="11" l="1"/>
  <c r="I654" i="11" s="1"/>
  <c r="I652" i="9"/>
  <c r="H653" i="9"/>
  <c r="AE654" i="8"/>
  <c r="AF653" i="8"/>
  <c r="I655" i="7"/>
  <c r="J654" i="7"/>
  <c r="J653" i="6"/>
  <c r="I654" i="6"/>
  <c r="B676" i="5"/>
  <c r="C675" i="5"/>
  <c r="H655" i="11" l="1"/>
  <c r="I655" i="11" s="1"/>
  <c r="I653" i="9"/>
  <c r="H654" i="9"/>
  <c r="AE655" i="8"/>
  <c r="AF654" i="8"/>
  <c r="I656" i="7"/>
  <c r="J655" i="7"/>
  <c r="J654" i="6"/>
  <c r="I655" i="6"/>
  <c r="B677" i="5"/>
  <c r="C676" i="5"/>
  <c r="H656" i="11" l="1"/>
  <c r="I656" i="11" s="1"/>
  <c r="I654" i="9"/>
  <c r="H655" i="9"/>
  <c r="AE656" i="8"/>
  <c r="AF655" i="8"/>
  <c r="I657" i="7"/>
  <c r="J656" i="7"/>
  <c r="J655" i="6"/>
  <c r="I656" i="6"/>
  <c r="B678" i="5"/>
  <c r="C677" i="5"/>
  <c r="H657" i="11" l="1"/>
  <c r="I657" i="11" s="1"/>
  <c r="I655" i="9"/>
  <c r="H656" i="9"/>
  <c r="AE657" i="8"/>
  <c r="AF656" i="8"/>
  <c r="I658" i="7"/>
  <c r="J657" i="7"/>
  <c r="J656" i="6"/>
  <c r="I657" i="6"/>
  <c r="B679" i="5"/>
  <c r="C678" i="5"/>
  <c r="H658" i="11" l="1"/>
  <c r="I658" i="11" s="1"/>
  <c r="I656" i="9"/>
  <c r="H657" i="9"/>
  <c r="AF657" i="8"/>
  <c r="AE658" i="8"/>
  <c r="I659" i="7"/>
  <c r="J658" i="7"/>
  <c r="J657" i="6"/>
  <c r="I658" i="6"/>
  <c r="B680" i="5"/>
  <c r="C679" i="5"/>
  <c r="H659" i="11" l="1"/>
  <c r="I659" i="11" s="1"/>
  <c r="I657" i="9"/>
  <c r="H658" i="9"/>
  <c r="AE659" i="8"/>
  <c r="AF658" i="8"/>
  <c r="I660" i="7"/>
  <c r="J659" i="7"/>
  <c r="J658" i="6"/>
  <c r="I659" i="6"/>
  <c r="B681" i="5"/>
  <c r="C680" i="5"/>
  <c r="H660" i="11" l="1"/>
  <c r="I660" i="11" s="1"/>
  <c r="I658" i="9"/>
  <c r="H659" i="9"/>
  <c r="AF659" i="8"/>
  <c r="AE660" i="8"/>
  <c r="J660" i="7"/>
  <c r="I661" i="7"/>
  <c r="J659" i="6"/>
  <c r="I660" i="6"/>
  <c r="B682" i="5"/>
  <c r="C681" i="5"/>
  <c r="H661" i="11" l="1"/>
  <c r="I661" i="11" s="1"/>
  <c r="I659" i="9"/>
  <c r="H660" i="9"/>
  <c r="AF660" i="8"/>
  <c r="AE661" i="8"/>
  <c r="I662" i="7"/>
  <c r="J661" i="7"/>
  <c r="J660" i="6"/>
  <c r="I661" i="6"/>
  <c r="C682" i="5"/>
  <c r="B683" i="5"/>
  <c r="H662" i="11" l="1"/>
  <c r="I662" i="11" s="1"/>
  <c r="I660" i="9"/>
  <c r="H661" i="9"/>
  <c r="AE662" i="8"/>
  <c r="AF661" i="8"/>
  <c r="I663" i="7"/>
  <c r="J662" i="7"/>
  <c r="J661" i="6"/>
  <c r="I662" i="6"/>
  <c r="B684" i="5"/>
  <c r="C683" i="5"/>
  <c r="H663" i="11" l="1"/>
  <c r="I663" i="11" s="1"/>
  <c r="I661" i="9"/>
  <c r="H662" i="9"/>
  <c r="AE663" i="8"/>
  <c r="AF662" i="8"/>
  <c r="I664" i="7"/>
  <c r="J663" i="7"/>
  <c r="J662" i="6"/>
  <c r="I663" i="6"/>
  <c r="B685" i="5"/>
  <c r="C684" i="5"/>
  <c r="H664" i="11" l="1"/>
  <c r="I664" i="11" s="1"/>
  <c r="I662" i="9"/>
  <c r="H663" i="9"/>
  <c r="AE664" i="8"/>
  <c r="AF663" i="8"/>
  <c r="I665" i="7"/>
  <c r="J664" i="7"/>
  <c r="J663" i="6"/>
  <c r="I664" i="6"/>
  <c r="B686" i="5"/>
  <c r="C685" i="5"/>
  <c r="H665" i="11" l="1"/>
  <c r="I665" i="11" s="1"/>
  <c r="I663" i="9"/>
  <c r="H664" i="9"/>
  <c r="AE665" i="8"/>
  <c r="AF664" i="8"/>
  <c r="I666" i="7"/>
  <c r="J665" i="7"/>
  <c r="J664" i="6"/>
  <c r="I665" i="6"/>
  <c r="B687" i="5"/>
  <c r="C686" i="5"/>
  <c r="H666" i="11" l="1"/>
  <c r="I666" i="11" s="1"/>
  <c r="I664" i="9"/>
  <c r="H665" i="9"/>
  <c r="AF665" i="8"/>
  <c r="AE666" i="8"/>
  <c r="I667" i="7"/>
  <c r="J666" i="7"/>
  <c r="J665" i="6"/>
  <c r="I666" i="6"/>
  <c r="B688" i="5"/>
  <c r="C687" i="5"/>
  <c r="H667" i="11" l="1"/>
  <c r="I667" i="11" s="1"/>
  <c r="I665" i="9"/>
  <c r="H666" i="9"/>
  <c r="AF666" i="8"/>
  <c r="AE667" i="8"/>
  <c r="I668" i="7"/>
  <c r="J667" i="7"/>
  <c r="J666" i="6"/>
  <c r="I667" i="6"/>
  <c r="B689" i="5"/>
  <c r="C688" i="5"/>
  <c r="H668" i="11" l="1"/>
  <c r="I668" i="11" s="1"/>
  <c r="I666" i="9"/>
  <c r="H667" i="9"/>
  <c r="AF667" i="8"/>
  <c r="AE668" i="8"/>
  <c r="J668" i="7"/>
  <c r="I669" i="7"/>
  <c r="J667" i="6"/>
  <c r="I668" i="6"/>
  <c r="B690" i="5"/>
  <c r="C689" i="5"/>
  <c r="H669" i="11" l="1"/>
  <c r="I669" i="11" s="1"/>
  <c r="I667" i="9"/>
  <c r="H668" i="9"/>
  <c r="AE669" i="8"/>
  <c r="AF668" i="8"/>
  <c r="I670" i="7"/>
  <c r="J669" i="7"/>
  <c r="J668" i="6"/>
  <c r="I669" i="6"/>
  <c r="C690" i="5"/>
  <c r="B691" i="5"/>
  <c r="H670" i="11" l="1"/>
  <c r="I670" i="11" s="1"/>
  <c r="I668" i="9"/>
  <c r="H669" i="9"/>
  <c r="AE670" i="8"/>
  <c r="AF669" i="8"/>
  <c r="J670" i="7"/>
  <c r="I671" i="7"/>
  <c r="J669" i="6"/>
  <c r="I670" i="6"/>
  <c r="B692" i="5"/>
  <c r="C691" i="5"/>
  <c r="H671" i="11" l="1"/>
  <c r="I671" i="11" s="1"/>
  <c r="I669" i="9"/>
  <c r="H670" i="9"/>
  <c r="AF670" i="8"/>
  <c r="AE671" i="8"/>
  <c r="I672" i="7"/>
  <c r="J671" i="7"/>
  <c r="J670" i="6"/>
  <c r="I671" i="6"/>
  <c r="B693" i="5"/>
  <c r="C692" i="5"/>
  <c r="H672" i="11" l="1"/>
  <c r="I672" i="11" s="1"/>
  <c r="I670" i="9"/>
  <c r="H671" i="9"/>
  <c r="AF671" i="8"/>
  <c r="AE672" i="8"/>
  <c r="I673" i="7"/>
  <c r="J672" i="7"/>
  <c r="J671" i="6"/>
  <c r="I672" i="6"/>
  <c r="B694" i="5"/>
  <c r="C693" i="5"/>
  <c r="H673" i="11" l="1"/>
  <c r="I673" i="11" s="1"/>
  <c r="I671" i="9"/>
  <c r="H672" i="9"/>
  <c r="AE673" i="8"/>
  <c r="AF672" i="8"/>
  <c r="I674" i="7"/>
  <c r="J673" i="7"/>
  <c r="J672" i="6"/>
  <c r="I673" i="6"/>
  <c r="B695" i="5"/>
  <c r="C694" i="5"/>
  <c r="H674" i="11" l="1"/>
  <c r="I674" i="11" s="1"/>
  <c r="I672" i="9"/>
  <c r="H673" i="9"/>
  <c r="AF673" i="8"/>
  <c r="AE674" i="8"/>
  <c r="I675" i="7"/>
  <c r="J674" i="7"/>
  <c r="J673" i="6"/>
  <c r="I674" i="6"/>
  <c r="B696" i="5"/>
  <c r="C695" i="5"/>
  <c r="H675" i="11" l="1"/>
  <c r="I675" i="11" s="1"/>
  <c r="I673" i="9"/>
  <c r="H674" i="9"/>
  <c r="AF674" i="8"/>
  <c r="AE675" i="8"/>
  <c r="I676" i="7"/>
  <c r="J675" i="7"/>
  <c r="J674" i="6"/>
  <c r="I675" i="6"/>
  <c r="B697" i="5"/>
  <c r="C696" i="5"/>
  <c r="H676" i="11" l="1"/>
  <c r="I676" i="11" s="1"/>
  <c r="I674" i="9"/>
  <c r="H675" i="9"/>
  <c r="AF675" i="8"/>
  <c r="AE676" i="8"/>
  <c r="J676" i="7"/>
  <c r="I677" i="7"/>
  <c r="J675" i="6"/>
  <c r="I676" i="6"/>
  <c r="B698" i="5"/>
  <c r="C697" i="5"/>
  <c r="H677" i="11" l="1"/>
  <c r="I677" i="11" s="1"/>
  <c r="I675" i="9"/>
  <c r="H676" i="9"/>
  <c r="AE677" i="8"/>
  <c r="AF676" i="8"/>
  <c r="I678" i="7"/>
  <c r="J677" i="7"/>
  <c r="J676" i="6"/>
  <c r="I677" i="6"/>
  <c r="C698" i="5"/>
  <c r="B699" i="5"/>
  <c r="H678" i="11" l="1"/>
  <c r="I678" i="11" s="1"/>
  <c r="I676" i="9"/>
  <c r="H677" i="9"/>
  <c r="AE678" i="8"/>
  <c r="AF677" i="8"/>
  <c r="I679" i="7"/>
  <c r="J678" i="7"/>
  <c r="J677" i="6"/>
  <c r="I678" i="6"/>
  <c r="B700" i="5"/>
  <c r="C699" i="5"/>
  <c r="H679" i="11" l="1"/>
  <c r="I679" i="11" s="1"/>
  <c r="I677" i="9"/>
  <c r="H678" i="9"/>
  <c r="AF678" i="8"/>
  <c r="AE679" i="8"/>
  <c r="I680" i="7"/>
  <c r="J679" i="7"/>
  <c r="J678" i="6"/>
  <c r="I679" i="6"/>
  <c r="B701" i="5"/>
  <c r="C700" i="5"/>
  <c r="H680" i="11" l="1"/>
  <c r="I680" i="11" s="1"/>
  <c r="I678" i="9"/>
  <c r="H679" i="9"/>
  <c r="AF679" i="8"/>
  <c r="AE680" i="8"/>
  <c r="I681" i="7"/>
  <c r="J680" i="7"/>
  <c r="J679" i="6"/>
  <c r="I680" i="6"/>
  <c r="B702" i="5"/>
  <c r="C701" i="5"/>
  <c r="H681" i="11" l="1"/>
  <c r="I681" i="11" s="1"/>
  <c r="I679" i="9"/>
  <c r="H680" i="9"/>
  <c r="AF680" i="8"/>
  <c r="AE681" i="8"/>
  <c r="I682" i="7"/>
  <c r="J681" i="7"/>
  <c r="J680" i="6"/>
  <c r="I681" i="6"/>
  <c r="B703" i="5"/>
  <c r="C702" i="5"/>
  <c r="H682" i="11" l="1"/>
  <c r="I682" i="11" s="1"/>
  <c r="I680" i="9"/>
  <c r="H681" i="9"/>
  <c r="AF681" i="8"/>
  <c r="AE682" i="8"/>
  <c r="I683" i="7"/>
  <c r="J682" i="7"/>
  <c r="J681" i="6"/>
  <c r="I682" i="6"/>
  <c r="B704" i="5"/>
  <c r="C703" i="5"/>
  <c r="H683" i="11" l="1"/>
  <c r="I683" i="11" s="1"/>
  <c r="I681" i="9"/>
  <c r="H682" i="9"/>
  <c r="AF682" i="8"/>
  <c r="AE683" i="8"/>
  <c r="I684" i="7"/>
  <c r="J683" i="7"/>
  <c r="J682" i="6"/>
  <c r="I683" i="6"/>
  <c r="B705" i="5"/>
  <c r="C704" i="5"/>
  <c r="H684" i="11" l="1"/>
  <c r="I684" i="11" s="1"/>
  <c r="I682" i="9"/>
  <c r="H683" i="9"/>
  <c r="AF683" i="8"/>
  <c r="AE684" i="8"/>
  <c r="J684" i="7"/>
  <c r="I685" i="7"/>
  <c r="J683" i="6"/>
  <c r="I684" i="6"/>
  <c r="B706" i="5"/>
  <c r="C705" i="5"/>
  <c r="H685" i="11" l="1"/>
  <c r="I685" i="11" s="1"/>
  <c r="I683" i="9"/>
  <c r="H684" i="9"/>
  <c r="AE685" i="8"/>
  <c r="AF684" i="8"/>
  <c r="I686" i="7"/>
  <c r="J685" i="7"/>
  <c r="J684" i="6"/>
  <c r="I685" i="6"/>
  <c r="C706" i="5"/>
  <c r="B707" i="5"/>
  <c r="H686" i="11" l="1"/>
  <c r="I686" i="11" s="1"/>
  <c r="I684" i="9"/>
  <c r="H685" i="9"/>
  <c r="AF685" i="8"/>
  <c r="AE686" i="8"/>
  <c r="I687" i="7"/>
  <c r="J686" i="7"/>
  <c r="J685" i="6"/>
  <c r="I686" i="6"/>
  <c r="B708" i="5"/>
  <c r="C707" i="5"/>
  <c r="H687" i="11" l="1"/>
  <c r="I687" i="11" s="1"/>
  <c r="I685" i="9"/>
  <c r="H686" i="9"/>
  <c r="AF686" i="8"/>
  <c r="AE687" i="8"/>
  <c r="I688" i="7"/>
  <c r="J687" i="7"/>
  <c r="J686" i="6"/>
  <c r="I687" i="6"/>
  <c r="B709" i="5"/>
  <c r="C708" i="5"/>
  <c r="H688" i="11" l="1"/>
  <c r="I688" i="11" s="1"/>
  <c r="I686" i="9"/>
  <c r="H687" i="9"/>
  <c r="AF687" i="8"/>
  <c r="AE688" i="8"/>
  <c r="I689" i="7"/>
  <c r="J688" i="7"/>
  <c r="J687" i="6"/>
  <c r="I688" i="6"/>
  <c r="B710" i="5"/>
  <c r="C709" i="5"/>
  <c r="H689" i="11" l="1"/>
  <c r="I689" i="11" s="1"/>
  <c r="I687" i="9"/>
  <c r="H688" i="9"/>
  <c r="AE689" i="8"/>
  <c r="AF688" i="8"/>
  <c r="I690" i="7"/>
  <c r="J689" i="7"/>
  <c r="J688" i="6"/>
  <c r="I689" i="6"/>
  <c r="B711" i="5"/>
  <c r="C710" i="5"/>
  <c r="H690" i="11" l="1"/>
  <c r="I690" i="11" s="1"/>
  <c r="I688" i="9"/>
  <c r="H689" i="9"/>
  <c r="AE690" i="8"/>
  <c r="AF689" i="8"/>
  <c r="I691" i="7"/>
  <c r="J690" i="7"/>
  <c r="J689" i="6"/>
  <c r="I690" i="6"/>
  <c r="B712" i="5"/>
  <c r="C711" i="5"/>
  <c r="H691" i="11" l="1"/>
  <c r="I691" i="11" s="1"/>
  <c r="I689" i="9"/>
  <c r="H690" i="9"/>
  <c r="AF690" i="8"/>
  <c r="AE691" i="8"/>
  <c r="I692" i="7"/>
  <c r="J691" i="7"/>
  <c r="J690" i="6"/>
  <c r="I691" i="6"/>
  <c r="B713" i="5"/>
  <c r="C712" i="5"/>
  <c r="H692" i="11" l="1"/>
  <c r="I692" i="11" s="1"/>
  <c r="I690" i="9"/>
  <c r="H691" i="9"/>
  <c r="AE692" i="8"/>
  <c r="AF691" i="8"/>
  <c r="J692" i="7"/>
  <c r="I693" i="7"/>
  <c r="J691" i="6"/>
  <c r="I692" i="6"/>
  <c r="B714" i="5"/>
  <c r="C713" i="5"/>
  <c r="H693" i="11" l="1"/>
  <c r="I693" i="11" s="1"/>
  <c r="I691" i="9"/>
  <c r="H692" i="9"/>
  <c r="AF692" i="8"/>
  <c r="AE693" i="8"/>
  <c r="J693" i="7"/>
  <c r="I694" i="7"/>
  <c r="J692" i="6"/>
  <c r="I693" i="6"/>
  <c r="C714" i="5"/>
  <c r="B715" i="5"/>
  <c r="H694" i="11" l="1"/>
  <c r="I694" i="11" s="1"/>
  <c r="I692" i="9"/>
  <c r="H693" i="9"/>
  <c r="AE694" i="8"/>
  <c r="AF693" i="8"/>
  <c r="I695" i="7"/>
  <c r="J694" i="7"/>
  <c r="J693" i="6"/>
  <c r="I694" i="6"/>
  <c r="B716" i="5"/>
  <c r="C715" i="5"/>
  <c r="H695" i="11" l="1"/>
  <c r="I695" i="11" s="1"/>
  <c r="I693" i="9"/>
  <c r="H694" i="9"/>
  <c r="AF694" i="8"/>
  <c r="AE695" i="8"/>
  <c r="I696" i="7"/>
  <c r="J695" i="7"/>
  <c r="J694" i="6"/>
  <c r="I695" i="6"/>
  <c r="B717" i="5"/>
  <c r="C716" i="5"/>
  <c r="H696" i="11" l="1"/>
  <c r="I696" i="11" s="1"/>
  <c r="I694" i="9"/>
  <c r="H695" i="9"/>
  <c r="AE696" i="8"/>
  <c r="AF695" i="8"/>
  <c r="I697" i="7"/>
  <c r="J696" i="7"/>
  <c r="J695" i="6"/>
  <c r="I696" i="6"/>
  <c r="B718" i="5"/>
  <c r="C717" i="5"/>
  <c r="H697" i="11" l="1"/>
  <c r="I697" i="11" s="1"/>
  <c r="I695" i="9"/>
  <c r="H696" i="9"/>
  <c r="AF696" i="8"/>
  <c r="AE697" i="8"/>
  <c r="I698" i="7"/>
  <c r="J697" i="7"/>
  <c r="J696" i="6"/>
  <c r="I697" i="6"/>
  <c r="B719" i="5"/>
  <c r="C718" i="5"/>
  <c r="H698" i="11" l="1"/>
  <c r="I698" i="11" s="1"/>
  <c r="I696" i="9"/>
  <c r="H697" i="9"/>
  <c r="AF697" i="8"/>
  <c r="AE698" i="8"/>
  <c r="I699" i="7"/>
  <c r="J698" i="7"/>
  <c r="J697" i="6"/>
  <c r="I698" i="6"/>
  <c r="B720" i="5"/>
  <c r="C719" i="5"/>
  <c r="H699" i="11" l="1"/>
  <c r="I699" i="11" s="1"/>
  <c r="I697" i="9"/>
  <c r="H698" i="9"/>
  <c r="AE699" i="8"/>
  <c r="AF698" i="8"/>
  <c r="I700" i="7"/>
  <c r="J699" i="7"/>
  <c r="J698" i="6"/>
  <c r="I699" i="6"/>
  <c r="B721" i="5"/>
  <c r="C720" i="5"/>
  <c r="H700" i="11" l="1"/>
  <c r="I700" i="11" s="1"/>
  <c r="I698" i="9"/>
  <c r="H699" i="9"/>
  <c r="AF699" i="8"/>
  <c r="AE700" i="8"/>
  <c r="J700" i="7"/>
  <c r="I701" i="7"/>
  <c r="J699" i="6"/>
  <c r="I700" i="6"/>
  <c r="B722" i="5"/>
  <c r="C721" i="5"/>
  <c r="H701" i="11" l="1"/>
  <c r="I701" i="11" s="1"/>
  <c r="I699" i="9"/>
  <c r="H700" i="9"/>
  <c r="AF700" i="8"/>
  <c r="AE701" i="8"/>
  <c r="I702" i="7"/>
  <c r="J701" i="7"/>
  <c r="J700" i="6"/>
  <c r="I701" i="6"/>
  <c r="C722" i="5"/>
  <c r="B723" i="5"/>
  <c r="H702" i="11" l="1"/>
  <c r="I702" i="11" s="1"/>
  <c r="I700" i="9"/>
  <c r="H701" i="9"/>
  <c r="AE702" i="8"/>
  <c r="AF701" i="8"/>
  <c r="I703" i="7"/>
  <c r="J702" i="7"/>
  <c r="J701" i="6"/>
  <c r="I702" i="6"/>
  <c r="B724" i="5"/>
  <c r="C723" i="5"/>
  <c r="H703" i="11" l="1"/>
  <c r="I703" i="11" s="1"/>
  <c r="I701" i="9"/>
  <c r="H702" i="9"/>
  <c r="AF702" i="8"/>
  <c r="AE703" i="8"/>
  <c r="I704" i="7"/>
  <c r="J703" i="7"/>
  <c r="J702" i="6"/>
  <c r="I703" i="6"/>
  <c r="B725" i="5"/>
  <c r="C724" i="5"/>
  <c r="H704" i="11" l="1"/>
  <c r="I704" i="11" s="1"/>
  <c r="I702" i="9"/>
  <c r="H703" i="9"/>
  <c r="AF703" i="8"/>
  <c r="AE704" i="8"/>
  <c r="I705" i="7"/>
  <c r="J704" i="7"/>
  <c r="J703" i="6"/>
  <c r="I704" i="6"/>
  <c r="B726" i="5"/>
  <c r="C725" i="5"/>
  <c r="H705" i="11" l="1"/>
  <c r="I705" i="11" s="1"/>
  <c r="I703" i="9"/>
  <c r="H704" i="9"/>
  <c r="AE705" i="8"/>
  <c r="AF704" i="8"/>
  <c r="I706" i="7"/>
  <c r="J705" i="7"/>
  <c r="J704" i="6"/>
  <c r="I705" i="6"/>
  <c r="B727" i="5"/>
  <c r="C726" i="5"/>
  <c r="H706" i="11" l="1"/>
  <c r="I706" i="11" s="1"/>
  <c r="I704" i="9"/>
  <c r="H705" i="9"/>
  <c r="AE706" i="8"/>
  <c r="AF705" i="8"/>
  <c r="I707" i="7"/>
  <c r="J706" i="7"/>
  <c r="J705" i="6"/>
  <c r="I706" i="6"/>
  <c r="B728" i="5"/>
  <c r="C727" i="5"/>
  <c r="H707" i="11" l="1"/>
  <c r="I707" i="11" s="1"/>
  <c r="I705" i="9"/>
  <c r="H706" i="9"/>
  <c r="AE707" i="8"/>
  <c r="AF706" i="8"/>
  <c r="I708" i="7"/>
  <c r="J707" i="7"/>
  <c r="J706" i="6"/>
  <c r="I707" i="6"/>
  <c r="B729" i="5"/>
  <c r="C728" i="5"/>
  <c r="H708" i="11" l="1"/>
  <c r="I708" i="11" s="1"/>
  <c r="I706" i="9"/>
  <c r="H707" i="9"/>
  <c r="AF707" i="8"/>
  <c r="AE708" i="8"/>
  <c r="J708" i="7"/>
  <c r="I709" i="7"/>
  <c r="J707" i="6"/>
  <c r="I708" i="6"/>
  <c r="B730" i="5"/>
  <c r="C729" i="5"/>
  <c r="H709" i="11" l="1"/>
  <c r="I709" i="11" s="1"/>
  <c r="I707" i="9"/>
  <c r="H708" i="9"/>
  <c r="AE709" i="8"/>
  <c r="AF708" i="8"/>
  <c r="I710" i="7"/>
  <c r="J709" i="7"/>
  <c r="J708" i="6"/>
  <c r="I709" i="6"/>
  <c r="C730" i="5"/>
  <c r="B731" i="5"/>
  <c r="H710" i="11" l="1"/>
  <c r="I710" i="11" s="1"/>
  <c r="I708" i="9"/>
  <c r="H709" i="9"/>
  <c r="AE710" i="8"/>
  <c r="AF709" i="8"/>
  <c r="I711" i="7"/>
  <c r="J710" i="7"/>
  <c r="J709" i="6"/>
  <c r="I710" i="6"/>
  <c r="B732" i="5"/>
  <c r="C731" i="5"/>
  <c r="H711" i="11" l="1"/>
  <c r="I711" i="11" s="1"/>
  <c r="I709" i="9"/>
  <c r="H710" i="9"/>
  <c r="AE711" i="8"/>
  <c r="AF710" i="8"/>
  <c r="I712" i="7"/>
  <c r="J711" i="7"/>
  <c r="J710" i="6"/>
  <c r="I711" i="6"/>
  <c r="B733" i="5"/>
  <c r="C732" i="5"/>
  <c r="H712" i="11" l="1"/>
  <c r="I712" i="11" s="1"/>
  <c r="I710" i="9"/>
  <c r="H711" i="9"/>
  <c r="AF711" i="8"/>
  <c r="AE712" i="8"/>
  <c r="I713" i="7"/>
  <c r="J712" i="7"/>
  <c r="J711" i="6"/>
  <c r="I712" i="6"/>
  <c r="B734" i="5"/>
  <c r="C733" i="5"/>
  <c r="H713" i="11" l="1"/>
  <c r="I713" i="11" s="1"/>
  <c r="I711" i="9"/>
  <c r="H712" i="9"/>
  <c r="AF712" i="8"/>
  <c r="AE713" i="8"/>
  <c r="I714" i="7"/>
  <c r="J713" i="7"/>
  <c r="J712" i="6"/>
  <c r="I713" i="6"/>
  <c r="B735" i="5"/>
  <c r="C734" i="5"/>
  <c r="H714" i="11" l="1"/>
  <c r="I714" i="11" s="1"/>
  <c r="I712" i="9"/>
  <c r="H713" i="9"/>
  <c r="AE714" i="8"/>
  <c r="AF713" i="8"/>
  <c r="I715" i="7"/>
  <c r="J714" i="7"/>
  <c r="J713" i="6"/>
  <c r="I714" i="6"/>
  <c r="B736" i="5"/>
  <c r="C735" i="5"/>
  <c r="H715" i="11" l="1"/>
  <c r="I715" i="11" s="1"/>
  <c r="I713" i="9"/>
  <c r="H714" i="9"/>
  <c r="AF714" i="8"/>
  <c r="AE715" i="8"/>
  <c r="I716" i="7"/>
  <c r="J715" i="7"/>
  <c r="J714" i="6"/>
  <c r="I715" i="6"/>
  <c r="B737" i="5"/>
  <c r="C736" i="5"/>
  <c r="H716" i="11" l="1"/>
  <c r="I716" i="11" s="1"/>
  <c r="I714" i="9"/>
  <c r="H715" i="9"/>
  <c r="AE716" i="8"/>
  <c r="AF715" i="8"/>
  <c r="J716" i="7"/>
  <c r="I717" i="7"/>
  <c r="J715" i="6"/>
  <c r="I716" i="6"/>
  <c r="B738" i="5"/>
  <c r="C737" i="5"/>
  <c r="H717" i="11" l="1"/>
  <c r="I717" i="11" s="1"/>
  <c r="I715" i="9"/>
  <c r="H716" i="9"/>
  <c r="AF716" i="8"/>
  <c r="AE717" i="8"/>
  <c r="J717" i="7"/>
  <c r="I718" i="7"/>
  <c r="J716" i="6"/>
  <c r="I717" i="6"/>
  <c r="C738" i="5"/>
  <c r="B739" i="5"/>
  <c r="H718" i="11" l="1"/>
  <c r="I718" i="11" s="1"/>
  <c r="I716" i="9"/>
  <c r="H717" i="9"/>
  <c r="AE718" i="8"/>
  <c r="AF717" i="8"/>
  <c r="I719" i="7"/>
  <c r="J718" i="7"/>
  <c r="J717" i="6"/>
  <c r="I718" i="6"/>
  <c r="B740" i="5"/>
  <c r="C739" i="5"/>
  <c r="H719" i="11" l="1"/>
  <c r="I719" i="11" s="1"/>
  <c r="I717" i="9"/>
  <c r="H718" i="9"/>
  <c r="AE719" i="8"/>
  <c r="AF718" i="8"/>
  <c r="I720" i="7"/>
  <c r="J719" i="7"/>
  <c r="J718" i="6"/>
  <c r="I719" i="6"/>
  <c r="C740" i="5"/>
  <c r="B741" i="5"/>
  <c r="H720" i="11" l="1"/>
  <c r="I720" i="11" s="1"/>
  <c r="I718" i="9"/>
  <c r="H719" i="9"/>
  <c r="AF719" i="8"/>
  <c r="AE720" i="8"/>
  <c r="I721" i="7"/>
  <c r="J720" i="7"/>
  <c r="J719" i="6"/>
  <c r="I720" i="6"/>
  <c r="B742" i="5"/>
  <c r="C741" i="5"/>
  <c r="H721" i="11" l="1"/>
  <c r="I721" i="11" s="1"/>
  <c r="I719" i="9"/>
  <c r="H720" i="9"/>
  <c r="AF720" i="8"/>
  <c r="AE721" i="8"/>
  <c r="I722" i="7"/>
  <c r="J721" i="7"/>
  <c r="J720" i="6"/>
  <c r="I721" i="6"/>
  <c r="B743" i="5"/>
  <c r="C742" i="5"/>
  <c r="H722" i="11" l="1"/>
  <c r="I722" i="11" s="1"/>
  <c r="I720" i="9"/>
  <c r="H721" i="9"/>
  <c r="AE722" i="8"/>
  <c r="AF721" i="8"/>
  <c r="I723" i="7"/>
  <c r="J722" i="7"/>
  <c r="J721" i="6"/>
  <c r="I722" i="6"/>
  <c r="B744" i="5"/>
  <c r="C743" i="5"/>
  <c r="H723" i="11" l="1"/>
  <c r="I723" i="11" s="1"/>
  <c r="I721" i="9"/>
  <c r="H722" i="9"/>
  <c r="AE723" i="8"/>
  <c r="AF722" i="8"/>
  <c r="I724" i="7"/>
  <c r="J723" i="7"/>
  <c r="J722" i="6"/>
  <c r="I723" i="6"/>
  <c r="B745" i="5"/>
  <c r="C744" i="5"/>
  <c r="H724" i="11" l="1"/>
  <c r="I724" i="11" s="1"/>
  <c r="I722" i="9"/>
  <c r="H723" i="9"/>
  <c r="AF723" i="8"/>
  <c r="AE724" i="8"/>
  <c r="J724" i="7"/>
  <c r="I725" i="7"/>
  <c r="J723" i="6"/>
  <c r="I724" i="6"/>
  <c r="B746" i="5"/>
  <c r="C745" i="5"/>
  <c r="H725" i="11" l="1"/>
  <c r="I725" i="11" s="1"/>
  <c r="I723" i="9"/>
  <c r="H724" i="9"/>
  <c r="AE725" i="8"/>
  <c r="AF724" i="8"/>
  <c r="I726" i="7"/>
  <c r="J725" i="7"/>
  <c r="J724" i="6"/>
  <c r="I725" i="6"/>
  <c r="C746" i="5"/>
  <c r="B747" i="5"/>
  <c r="H726" i="11" l="1"/>
  <c r="I726" i="11" s="1"/>
  <c r="I724" i="9"/>
  <c r="H725" i="9"/>
  <c r="AF725" i="8"/>
  <c r="AE726" i="8"/>
  <c r="I727" i="7"/>
  <c r="J726" i="7"/>
  <c r="J725" i="6"/>
  <c r="I726" i="6"/>
  <c r="B748" i="5"/>
  <c r="C747" i="5"/>
  <c r="H727" i="11" l="1"/>
  <c r="I727" i="11" s="1"/>
  <c r="I725" i="9"/>
  <c r="H726" i="9"/>
  <c r="AF726" i="8"/>
  <c r="AE727" i="8"/>
  <c r="I728" i="7"/>
  <c r="J727" i="7"/>
  <c r="J726" i="6"/>
  <c r="I727" i="6"/>
  <c r="B749" i="5"/>
  <c r="C748" i="5"/>
  <c r="H728" i="11" l="1"/>
  <c r="I728" i="11" s="1"/>
  <c r="I726" i="9"/>
  <c r="H727" i="9"/>
  <c r="AE728" i="8"/>
  <c r="AF727" i="8"/>
  <c r="I729" i="7"/>
  <c r="J728" i="7"/>
  <c r="J727" i="6"/>
  <c r="I728" i="6"/>
  <c r="B750" i="5"/>
  <c r="C749" i="5"/>
  <c r="H729" i="11" l="1"/>
  <c r="I729" i="11" s="1"/>
  <c r="I727" i="9"/>
  <c r="H728" i="9"/>
  <c r="AF728" i="8"/>
  <c r="AE729" i="8"/>
  <c r="I730" i="7"/>
  <c r="J729" i="7"/>
  <c r="J728" i="6"/>
  <c r="I729" i="6"/>
  <c r="B751" i="5"/>
  <c r="C750" i="5"/>
  <c r="H730" i="11" l="1"/>
  <c r="I730" i="11" s="1"/>
  <c r="I728" i="9"/>
  <c r="H729" i="9"/>
  <c r="AE730" i="8"/>
  <c r="AF729" i="8"/>
  <c r="I731" i="7"/>
  <c r="J730" i="7"/>
  <c r="J729" i="6"/>
  <c r="I730" i="6"/>
  <c r="B752" i="5"/>
  <c r="C751" i="5"/>
  <c r="H731" i="11" l="1"/>
  <c r="I731" i="11" s="1"/>
  <c r="I729" i="9"/>
  <c r="H730" i="9"/>
  <c r="AE731" i="8"/>
  <c r="AF730" i="8"/>
  <c r="I732" i="7"/>
  <c r="J731" i="7"/>
  <c r="J730" i="6"/>
  <c r="I731" i="6"/>
  <c r="B753" i="5"/>
  <c r="C752" i="5"/>
  <c r="H732" i="11" l="1"/>
  <c r="I732" i="11" s="1"/>
  <c r="I730" i="9"/>
  <c r="H731" i="9"/>
  <c r="AE732" i="8"/>
  <c r="AF731" i="8"/>
  <c r="J732" i="7"/>
  <c r="I733" i="7"/>
  <c r="J731" i="6"/>
  <c r="I732" i="6"/>
  <c r="B754" i="5"/>
  <c r="C753" i="5"/>
  <c r="H733" i="11" l="1"/>
  <c r="I733" i="11" s="1"/>
  <c r="I731" i="9"/>
  <c r="H732" i="9"/>
  <c r="AF732" i="8"/>
  <c r="AE733" i="8"/>
  <c r="I734" i="7"/>
  <c r="J733" i="7"/>
  <c r="J732" i="6"/>
  <c r="I733" i="6"/>
  <c r="C754" i="5"/>
  <c r="B755" i="5"/>
  <c r="H734" i="11" l="1"/>
  <c r="I734" i="11" s="1"/>
  <c r="I732" i="9"/>
  <c r="H733" i="9"/>
  <c r="AF733" i="8"/>
  <c r="AE734" i="8"/>
  <c r="I735" i="7"/>
  <c r="J734" i="7"/>
  <c r="J733" i="6"/>
  <c r="I734" i="6"/>
  <c r="B756" i="5"/>
  <c r="C755" i="5"/>
  <c r="H735" i="11" l="1"/>
  <c r="I735" i="11" s="1"/>
  <c r="I733" i="9"/>
  <c r="H734" i="9"/>
  <c r="AF734" i="8"/>
  <c r="AE735" i="8"/>
  <c r="I736" i="7"/>
  <c r="J735" i="7"/>
  <c r="J734" i="6"/>
  <c r="I735" i="6"/>
  <c r="B757" i="5"/>
  <c r="C756" i="5"/>
  <c r="H736" i="11" l="1"/>
  <c r="I736" i="11" s="1"/>
  <c r="I734" i="9"/>
  <c r="H735" i="9"/>
  <c r="AE736" i="8"/>
  <c r="AF735" i="8"/>
  <c r="I737" i="7"/>
  <c r="J736" i="7"/>
  <c r="J735" i="6"/>
  <c r="I736" i="6"/>
  <c r="B758" i="5"/>
  <c r="C757" i="5"/>
  <c r="H737" i="11" l="1"/>
  <c r="I737" i="11" s="1"/>
  <c r="I735" i="9"/>
  <c r="H736" i="9"/>
  <c r="AF736" i="8"/>
  <c r="AE737" i="8"/>
  <c r="I738" i="7"/>
  <c r="J737" i="7"/>
  <c r="J736" i="6"/>
  <c r="I737" i="6"/>
  <c r="B759" i="5"/>
  <c r="C758" i="5"/>
  <c r="H738" i="11" l="1"/>
  <c r="I738" i="11" s="1"/>
  <c r="I736" i="9"/>
  <c r="H737" i="9"/>
  <c r="AF737" i="8"/>
  <c r="AE738" i="8"/>
  <c r="I739" i="7"/>
  <c r="J738" i="7"/>
  <c r="J737" i="6"/>
  <c r="I738" i="6"/>
  <c r="B760" i="5"/>
  <c r="C759" i="5"/>
  <c r="H739" i="11" l="1"/>
  <c r="I739" i="11" s="1"/>
  <c r="I737" i="9"/>
  <c r="H738" i="9"/>
  <c r="AE739" i="8"/>
  <c r="AF738" i="8"/>
  <c r="I740" i="7"/>
  <c r="J739" i="7"/>
  <c r="J738" i="6"/>
  <c r="I739" i="6"/>
  <c r="B761" i="5"/>
  <c r="C760" i="5"/>
  <c r="H740" i="11" l="1"/>
  <c r="I740" i="11" s="1"/>
  <c r="I738" i="9"/>
  <c r="H739" i="9"/>
  <c r="AE740" i="8"/>
  <c r="AF739" i="8"/>
  <c r="J740" i="7"/>
  <c r="I741" i="7"/>
  <c r="J739" i="6"/>
  <c r="I740" i="6"/>
  <c r="B762" i="5"/>
  <c r="C761" i="5"/>
  <c r="H741" i="11" l="1"/>
  <c r="I741" i="11" s="1"/>
  <c r="I739" i="9"/>
  <c r="H740" i="9"/>
  <c r="AE741" i="8"/>
  <c r="AF740" i="8"/>
  <c r="I742" i="7"/>
  <c r="J741" i="7"/>
  <c r="J740" i="6"/>
  <c r="I741" i="6"/>
  <c r="C762" i="5"/>
  <c r="B763" i="5"/>
  <c r="H742" i="11" l="1"/>
  <c r="I742" i="11" s="1"/>
  <c r="I740" i="9"/>
  <c r="H741" i="9"/>
  <c r="AE742" i="8"/>
  <c r="AF741" i="8"/>
  <c r="I743" i="7"/>
  <c r="J742" i="7"/>
  <c r="J741" i="6"/>
  <c r="I742" i="6"/>
  <c r="B764" i="5"/>
  <c r="C763" i="5"/>
  <c r="H743" i="11" l="1"/>
  <c r="I743" i="11" s="1"/>
  <c r="I741" i="9"/>
  <c r="H742" i="9"/>
  <c r="AE743" i="8"/>
  <c r="AF742" i="8"/>
  <c r="I744" i="7"/>
  <c r="J743" i="7"/>
  <c r="J742" i="6"/>
  <c r="I743" i="6"/>
  <c r="B765" i="5"/>
  <c r="C764" i="5"/>
  <c r="H744" i="11" l="1"/>
  <c r="I744" i="11" s="1"/>
  <c r="I742" i="9"/>
  <c r="H743" i="9"/>
  <c r="AF743" i="8"/>
  <c r="AE744" i="8"/>
  <c r="I745" i="7"/>
  <c r="J744" i="7"/>
  <c r="J743" i="6"/>
  <c r="I744" i="6"/>
  <c r="B766" i="5"/>
  <c r="C765" i="5"/>
  <c r="H745" i="11" l="1"/>
  <c r="I745" i="11" s="1"/>
  <c r="I743" i="9"/>
  <c r="H744" i="9"/>
  <c r="AE745" i="8"/>
  <c r="AF744" i="8"/>
  <c r="I746" i="7"/>
  <c r="J745" i="7"/>
  <c r="J744" i="6"/>
  <c r="I745" i="6"/>
  <c r="B767" i="5"/>
  <c r="C766" i="5"/>
  <c r="H746" i="11" l="1"/>
  <c r="I746" i="11" s="1"/>
  <c r="I744" i="9"/>
  <c r="H745" i="9"/>
  <c r="AF745" i="8"/>
  <c r="AE746" i="8"/>
  <c r="I747" i="7"/>
  <c r="J746" i="7"/>
  <c r="J745" i="6"/>
  <c r="I746" i="6"/>
  <c r="B768" i="5"/>
  <c r="C767" i="5"/>
  <c r="H747" i="11" l="1"/>
  <c r="I747" i="11" s="1"/>
  <c r="I745" i="9"/>
  <c r="H746" i="9"/>
  <c r="AE747" i="8"/>
  <c r="AF746" i="8"/>
  <c r="I748" i="7"/>
  <c r="J747" i="7"/>
  <c r="J746" i="6"/>
  <c r="I747" i="6"/>
  <c r="B769" i="5"/>
  <c r="C768" i="5"/>
  <c r="H748" i="11" l="1"/>
  <c r="I748" i="11" s="1"/>
  <c r="I746" i="9"/>
  <c r="H747" i="9"/>
  <c r="AF747" i="8"/>
  <c r="AE748" i="8"/>
  <c r="J748" i="7"/>
  <c r="I749" i="7"/>
  <c r="J747" i="6"/>
  <c r="I748" i="6"/>
  <c r="B770" i="5"/>
  <c r="C769" i="5"/>
  <c r="H749" i="11" l="1"/>
  <c r="I749" i="11" s="1"/>
  <c r="I747" i="9"/>
  <c r="H748" i="9"/>
  <c r="AF748" i="8"/>
  <c r="AE749" i="8"/>
  <c r="J749" i="7"/>
  <c r="I750" i="7"/>
  <c r="J748" i="6"/>
  <c r="I749" i="6"/>
  <c r="C770" i="5"/>
  <c r="B771" i="5"/>
  <c r="H750" i="11" l="1"/>
  <c r="I750" i="11" s="1"/>
  <c r="I748" i="9"/>
  <c r="H749" i="9"/>
  <c r="AE750" i="8"/>
  <c r="AF749" i="8"/>
  <c r="I751" i="7"/>
  <c r="J750" i="7"/>
  <c r="J749" i="6"/>
  <c r="I750" i="6"/>
  <c r="C771" i="5"/>
  <c r="B772" i="5"/>
  <c r="H751" i="11" l="1"/>
  <c r="I751" i="11" s="1"/>
  <c r="I749" i="9"/>
  <c r="H750" i="9"/>
  <c r="AE751" i="8"/>
  <c r="AF750" i="8"/>
  <c r="I752" i="7"/>
  <c r="J751" i="7"/>
  <c r="J750" i="6"/>
  <c r="I751" i="6"/>
  <c r="B773" i="5"/>
  <c r="C772" i="5"/>
  <c r="H752" i="11" l="1"/>
  <c r="I752" i="11" s="1"/>
  <c r="I750" i="9"/>
  <c r="H751" i="9"/>
  <c r="AF751" i="8"/>
  <c r="AE752" i="8"/>
  <c r="I753" i="7"/>
  <c r="J752" i="7"/>
  <c r="J751" i="6"/>
  <c r="I752" i="6"/>
  <c r="B774" i="5"/>
  <c r="C773" i="5"/>
  <c r="H753" i="11" l="1"/>
  <c r="I753" i="11" s="1"/>
  <c r="I751" i="9"/>
  <c r="H752" i="9"/>
  <c r="AF752" i="8"/>
  <c r="AE753" i="8"/>
  <c r="I754" i="7"/>
  <c r="J753" i="7"/>
  <c r="J752" i="6"/>
  <c r="I753" i="6"/>
  <c r="B775" i="5"/>
  <c r="C774" i="5"/>
  <c r="H754" i="11" l="1"/>
  <c r="I754" i="11" s="1"/>
  <c r="I752" i="9"/>
  <c r="H753" i="9"/>
  <c r="AE754" i="8"/>
  <c r="AF753" i="8"/>
  <c r="I755" i="7"/>
  <c r="J754" i="7"/>
  <c r="J753" i="6"/>
  <c r="I754" i="6"/>
  <c r="B776" i="5"/>
  <c r="C775" i="5"/>
  <c r="H755" i="11" l="1"/>
  <c r="I755" i="11" s="1"/>
  <c r="I753" i="9"/>
  <c r="H754" i="9"/>
  <c r="AE755" i="8"/>
  <c r="AF754" i="8"/>
  <c r="I756" i="7"/>
  <c r="J755" i="7"/>
  <c r="J754" i="6"/>
  <c r="I755" i="6"/>
  <c r="B777" i="5"/>
  <c r="C776" i="5"/>
  <c r="H756" i="11" l="1"/>
  <c r="I756" i="11" s="1"/>
  <c r="I754" i="9"/>
  <c r="H755" i="9"/>
  <c r="AF755" i="8"/>
  <c r="AE756" i="8"/>
  <c r="J756" i="7"/>
  <c r="I757" i="7"/>
  <c r="J755" i="6"/>
  <c r="I756" i="6"/>
  <c r="B778" i="5"/>
  <c r="C777" i="5"/>
  <c r="H757" i="11" l="1"/>
  <c r="I757" i="11" s="1"/>
  <c r="I755" i="9"/>
  <c r="H756" i="9"/>
  <c r="AF756" i="8"/>
  <c r="AE757" i="8"/>
  <c r="J757" i="7"/>
  <c r="I758" i="7"/>
  <c r="J756" i="6"/>
  <c r="I757" i="6"/>
  <c r="C778" i="5"/>
  <c r="B779" i="5"/>
  <c r="H758" i="11" l="1"/>
  <c r="I758" i="11" s="1"/>
  <c r="I756" i="9"/>
  <c r="H757" i="9"/>
  <c r="AF757" i="8"/>
  <c r="AE758" i="8"/>
  <c r="I759" i="7"/>
  <c r="J758" i="7"/>
  <c r="J757" i="6"/>
  <c r="I758" i="6"/>
  <c r="B780" i="5"/>
  <c r="C779" i="5"/>
  <c r="H759" i="11" l="1"/>
  <c r="I759" i="11" s="1"/>
  <c r="I757" i="9"/>
  <c r="H758" i="9"/>
  <c r="AF758" i="8"/>
  <c r="AE759" i="8"/>
  <c r="I760" i="7"/>
  <c r="J759" i="7"/>
  <c r="J758" i="6"/>
  <c r="I759" i="6"/>
  <c r="B781" i="5"/>
  <c r="C780" i="5"/>
  <c r="H760" i="11" l="1"/>
  <c r="I760" i="11" s="1"/>
  <c r="I758" i="9"/>
  <c r="H759" i="9"/>
  <c r="AE760" i="8"/>
  <c r="AF759" i="8"/>
  <c r="I761" i="7"/>
  <c r="J760" i="7"/>
  <c r="J759" i="6"/>
  <c r="I760" i="6"/>
  <c r="B782" i="5"/>
  <c r="C781" i="5"/>
  <c r="H761" i="11" l="1"/>
  <c r="I761" i="11" s="1"/>
  <c r="I759" i="9"/>
  <c r="H760" i="9"/>
  <c r="AE761" i="8"/>
  <c r="AF760" i="8"/>
  <c r="I762" i="7"/>
  <c r="J761" i="7"/>
  <c r="J760" i="6"/>
  <c r="I761" i="6"/>
  <c r="B783" i="5"/>
  <c r="C782" i="5"/>
  <c r="H762" i="11" l="1"/>
  <c r="I762" i="11" s="1"/>
  <c r="I760" i="9"/>
  <c r="H761" i="9"/>
  <c r="AE762" i="8"/>
  <c r="AF761" i="8"/>
  <c r="I763" i="7"/>
  <c r="J762" i="7"/>
  <c r="J761" i="6"/>
  <c r="I762" i="6"/>
  <c r="B784" i="5"/>
  <c r="C783" i="5"/>
  <c r="H763" i="11" l="1"/>
  <c r="I763" i="11" s="1"/>
  <c r="I761" i="9"/>
  <c r="H762" i="9"/>
  <c r="AE763" i="8"/>
  <c r="AF762" i="8"/>
  <c r="I764" i="7"/>
  <c r="J763" i="7"/>
  <c r="J762" i="6"/>
  <c r="I763" i="6"/>
  <c r="B785" i="5"/>
  <c r="C784" i="5"/>
  <c r="H764" i="11" l="1"/>
  <c r="I764" i="11" s="1"/>
  <c r="I762" i="9"/>
  <c r="H763" i="9"/>
  <c r="AE764" i="8"/>
  <c r="AF763" i="8"/>
  <c r="J764" i="7"/>
  <c r="I765" i="7"/>
  <c r="J763" i="6"/>
  <c r="I764" i="6"/>
  <c r="B786" i="5"/>
  <c r="C785" i="5"/>
  <c r="H765" i="11" l="1"/>
  <c r="I765" i="11" s="1"/>
  <c r="I763" i="9"/>
  <c r="H764" i="9"/>
  <c r="AE765" i="8"/>
  <c r="AF764" i="8"/>
  <c r="J765" i="7"/>
  <c r="I766" i="7"/>
  <c r="J764" i="6"/>
  <c r="I765" i="6"/>
  <c r="C786" i="5"/>
  <c r="B787" i="5"/>
  <c r="H766" i="11" l="1"/>
  <c r="I766" i="11" s="1"/>
  <c r="I764" i="9"/>
  <c r="H765" i="9"/>
  <c r="AE766" i="8"/>
  <c r="AF765" i="8"/>
  <c r="I767" i="7"/>
  <c r="J766" i="7"/>
  <c r="J765" i="6"/>
  <c r="I766" i="6"/>
  <c r="B788" i="5"/>
  <c r="C787" i="5"/>
  <c r="H767" i="11" l="1"/>
  <c r="I767" i="11" s="1"/>
  <c r="I765" i="9"/>
  <c r="H766" i="9"/>
  <c r="AE767" i="8"/>
  <c r="AF766" i="8"/>
  <c r="I768" i="7"/>
  <c r="J767" i="7"/>
  <c r="J766" i="6"/>
  <c r="I767" i="6"/>
  <c r="B789" i="5"/>
  <c r="C788" i="5"/>
  <c r="H768" i="11" l="1"/>
  <c r="I768" i="11" s="1"/>
  <c r="I766" i="9"/>
  <c r="H767" i="9"/>
  <c r="AE768" i="8"/>
  <c r="AF767" i="8"/>
  <c r="I769" i="7"/>
  <c r="J768" i="7"/>
  <c r="J767" i="6"/>
  <c r="I768" i="6"/>
  <c r="B790" i="5"/>
  <c r="C789" i="5"/>
  <c r="H769" i="11" l="1"/>
  <c r="I769" i="11" s="1"/>
  <c r="I767" i="9"/>
  <c r="H768" i="9"/>
  <c r="AF768" i="8"/>
  <c r="AE769" i="8"/>
  <c r="I770" i="7"/>
  <c r="J769" i="7"/>
  <c r="J768" i="6"/>
  <c r="I769" i="6"/>
  <c r="B791" i="5"/>
  <c r="C790" i="5"/>
  <c r="H770" i="11" l="1"/>
  <c r="I770" i="11" s="1"/>
  <c r="I768" i="9"/>
  <c r="H769" i="9"/>
  <c r="AF769" i="8"/>
  <c r="AE770" i="8"/>
  <c r="I771" i="7"/>
  <c r="J770" i="7"/>
  <c r="J769" i="6"/>
  <c r="I770" i="6"/>
  <c r="B792" i="5"/>
  <c r="C791" i="5"/>
  <c r="H771" i="11" l="1"/>
  <c r="I771" i="11" s="1"/>
  <c r="I769" i="9"/>
  <c r="H770" i="9"/>
  <c r="AE771" i="8"/>
  <c r="AF770" i="8"/>
  <c r="I772" i="7"/>
  <c r="J771" i="7"/>
  <c r="J770" i="6"/>
  <c r="I771" i="6"/>
  <c r="B793" i="5"/>
  <c r="C792" i="5"/>
  <c r="H772" i="11" l="1"/>
  <c r="I772" i="11" s="1"/>
  <c r="I770" i="9"/>
  <c r="H771" i="9"/>
  <c r="AF771" i="8"/>
  <c r="AE772" i="8"/>
  <c r="J772" i="7"/>
  <c r="I773" i="7"/>
  <c r="J771" i="6"/>
  <c r="I772" i="6"/>
  <c r="B794" i="5"/>
  <c r="C793" i="5"/>
  <c r="H773" i="11" l="1"/>
  <c r="I773" i="11" s="1"/>
  <c r="I771" i="9"/>
  <c r="H772" i="9"/>
  <c r="AE773" i="8"/>
  <c r="AF772" i="8"/>
  <c r="J773" i="7"/>
  <c r="I774" i="7"/>
  <c r="J772" i="6"/>
  <c r="I773" i="6"/>
  <c r="C794" i="5"/>
  <c r="B795" i="5"/>
  <c r="H774" i="11" l="1"/>
  <c r="I774" i="11" s="1"/>
  <c r="I772" i="9"/>
  <c r="H773" i="9"/>
  <c r="AF773" i="8"/>
  <c r="AE774" i="8"/>
  <c r="I775" i="7"/>
  <c r="J774" i="7"/>
  <c r="J773" i="6"/>
  <c r="I774" i="6"/>
  <c r="B796" i="5"/>
  <c r="C795" i="5"/>
  <c r="H775" i="11" l="1"/>
  <c r="I775" i="11" s="1"/>
  <c r="I773" i="9"/>
  <c r="H774" i="9"/>
  <c r="AE775" i="8"/>
  <c r="AF774" i="8"/>
  <c r="I776" i="7"/>
  <c r="J775" i="7"/>
  <c r="J774" i="6"/>
  <c r="I775" i="6"/>
  <c r="B797" i="5"/>
  <c r="C796" i="5"/>
  <c r="H776" i="11" l="1"/>
  <c r="I776" i="11" s="1"/>
  <c r="I774" i="9"/>
  <c r="H775" i="9"/>
  <c r="AE776" i="8"/>
  <c r="AF775" i="8"/>
  <c r="I777" i="7"/>
  <c r="J776" i="7"/>
  <c r="J775" i="6"/>
  <c r="I776" i="6"/>
  <c r="B798" i="5"/>
  <c r="C797" i="5"/>
  <c r="H777" i="11" l="1"/>
  <c r="I777" i="11" s="1"/>
  <c r="I775" i="9"/>
  <c r="H776" i="9"/>
  <c r="AE777" i="8"/>
  <c r="AF776" i="8"/>
  <c r="I778" i="7"/>
  <c r="J777" i="7"/>
  <c r="J776" i="6"/>
  <c r="I777" i="6"/>
  <c r="B799" i="5"/>
  <c r="C798" i="5"/>
  <c r="H778" i="11" l="1"/>
  <c r="I778" i="11" s="1"/>
  <c r="I776" i="9"/>
  <c r="H777" i="9"/>
  <c r="AF777" i="8"/>
  <c r="AE778" i="8"/>
  <c r="I779" i="7"/>
  <c r="J778" i="7"/>
  <c r="J777" i="6"/>
  <c r="I778" i="6"/>
  <c r="B800" i="5"/>
  <c r="C799" i="5"/>
  <c r="H779" i="11" l="1"/>
  <c r="I779" i="11" s="1"/>
  <c r="I777" i="9"/>
  <c r="H778" i="9"/>
  <c r="AE779" i="8"/>
  <c r="AF778" i="8"/>
  <c r="I780" i="7"/>
  <c r="J779" i="7"/>
  <c r="J778" i="6"/>
  <c r="I779" i="6"/>
  <c r="B801" i="5"/>
  <c r="C800" i="5"/>
  <c r="H780" i="11" l="1"/>
  <c r="I780" i="11" s="1"/>
  <c r="I778" i="9"/>
  <c r="H779" i="9"/>
  <c r="AF779" i="8"/>
  <c r="AE780" i="8"/>
  <c r="J780" i="7"/>
  <c r="I781" i="7"/>
  <c r="J779" i="6"/>
  <c r="I780" i="6"/>
  <c r="B802" i="5"/>
  <c r="C801" i="5"/>
  <c r="H781" i="11" l="1"/>
  <c r="I781" i="11" s="1"/>
  <c r="I779" i="9"/>
  <c r="H780" i="9"/>
  <c r="AF780" i="8"/>
  <c r="AE781" i="8"/>
  <c r="J781" i="7"/>
  <c r="I782" i="7"/>
  <c r="J780" i="6"/>
  <c r="I781" i="6"/>
  <c r="C802" i="5"/>
  <c r="B803" i="5"/>
  <c r="H782" i="11" l="1"/>
  <c r="I782" i="11" s="1"/>
  <c r="I780" i="9"/>
  <c r="H781" i="9"/>
  <c r="AF781" i="8"/>
  <c r="AE782" i="8"/>
  <c r="I783" i="7"/>
  <c r="J782" i="7"/>
  <c r="J781" i="6"/>
  <c r="I782" i="6"/>
  <c r="B804" i="5"/>
  <c r="C803" i="5"/>
  <c r="H783" i="11" l="1"/>
  <c r="I783" i="11" s="1"/>
  <c r="I781" i="9"/>
  <c r="H782" i="9"/>
  <c r="AF782" i="8"/>
  <c r="AE783" i="8"/>
  <c r="I784" i="7"/>
  <c r="J783" i="7"/>
  <c r="J782" i="6"/>
  <c r="I783" i="6"/>
  <c r="B805" i="5"/>
  <c r="C804" i="5"/>
  <c r="H784" i="11" l="1"/>
  <c r="I784" i="11" s="1"/>
  <c r="I782" i="9"/>
  <c r="H783" i="9"/>
  <c r="AE784" i="8"/>
  <c r="AF783" i="8"/>
  <c r="I785" i="7"/>
  <c r="J784" i="7"/>
  <c r="J783" i="6"/>
  <c r="I784" i="6"/>
  <c r="B806" i="5"/>
  <c r="C805" i="5"/>
  <c r="H785" i="11" l="1"/>
  <c r="I785" i="11" s="1"/>
  <c r="I783" i="9"/>
  <c r="H784" i="9"/>
  <c r="AE785" i="8"/>
  <c r="AF784" i="8"/>
  <c r="I786" i="7"/>
  <c r="J785" i="7"/>
  <c r="J784" i="6"/>
  <c r="I785" i="6"/>
  <c r="B807" i="5"/>
  <c r="C806" i="5"/>
  <c r="H786" i="11" l="1"/>
  <c r="I786" i="11" s="1"/>
  <c r="I784" i="9"/>
  <c r="H785" i="9"/>
  <c r="AE786" i="8"/>
  <c r="AF785" i="8"/>
  <c r="I787" i="7"/>
  <c r="J786" i="7"/>
  <c r="J785" i="6"/>
  <c r="I786" i="6"/>
  <c r="B808" i="5"/>
  <c r="C807" i="5"/>
  <c r="H787" i="11" l="1"/>
  <c r="I787" i="11" s="1"/>
  <c r="I785" i="9"/>
  <c r="H786" i="9"/>
  <c r="AF786" i="8"/>
  <c r="AE787" i="8"/>
  <c r="I788" i="7"/>
  <c r="J787" i="7"/>
  <c r="J786" i="6"/>
  <c r="I787" i="6"/>
  <c r="B809" i="5"/>
  <c r="C808" i="5"/>
  <c r="H788" i="11" l="1"/>
  <c r="I788" i="11" s="1"/>
  <c r="I786" i="9"/>
  <c r="H787" i="9"/>
  <c r="AE788" i="8"/>
  <c r="AF787" i="8"/>
  <c r="J788" i="7"/>
  <c r="I789" i="7"/>
  <c r="J787" i="6"/>
  <c r="I788" i="6"/>
  <c r="B810" i="5"/>
  <c r="C809" i="5"/>
  <c r="H789" i="11" l="1"/>
  <c r="I789" i="11" s="1"/>
  <c r="I787" i="9"/>
  <c r="H788" i="9"/>
  <c r="AE789" i="8"/>
  <c r="AF788" i="8"/>
  <c r="J789" i="7"/>
  <c r="I790" i="7"/>
  <c r="J788" i="6"/>
  <c r="I789" i="6"/>
  <c r="C810" i="5"/>
  <c r="B811" i="5"/>
  <c r="H790" i="11" l="1"/>
  <c r="I790" i="11" s="1"/>
  <c r="I788" i="9"/>
  <c r="H789" i="9"/>
  <c r="AE790" i="8"/>
  <c r="AF789" i="8"/>
  <c r="I791" i="7"/>
  <c r="J790" i="7"/>
  <c r="J789" i="6"/>
  <c r="I790" i="6"/>
  <c r="B812" i="5"/>
  <c r="C811" i="5"/>
  <c r="H791" i="11" l="1"/>
  <c r="I791" i="11" s="1"/>
  <c r="I789" i="9"/>
  <c r="H790" i="9"/>
  <c r="AF790" i="8"/>
  <c r="AE791" i="8"/>
  <c r="I792" i="7"/>
  <c r="J791" i="7"/>
  <c r="J790" i="6"/>
  <c r="I791" i="6"/>
  <c r="B813" i="5"/>
  <c r="C812" i="5"/>
  <c r="H792" i="11" l="1"/>
  <c r="I792" i="11" s="1"/>
  <c r="I790" i="9"/>
  <c r="H791" i="9"/>
  <c r="AF791" i="8"/>
  <c r="AE792" i="8"/>
  <c r="I793" i="7"/>
  <c r="J792" i="7"/>
  <c r="J791" i="6"/>
  <c r="I792" i="6"/>
  <c r="B814" i="5"/>
  <c r="C813" i="5"/>
  <c r="H793" i="11" l="1"/>
  <c r="I793" i="11" s="1"/>
  <c r="I791" i="9"/>
  <c r="H792" i="9"/>
  <c r="AE793" i="8"/>
  <c r="AF792" i="8"/>
  <c r="I794" i="7"/>
  <c r="J793" i="7"/>
  <c r="J792" i="6"/>
  <c r="I793" i="6"/>
  <c r="B815" i="5"/>
  <c r="C814" i="5"/>
  <c r="H794" i="11" l="1"/>
  <c r="I794" i="11" s="1"/>
  <c r="I792" i="9"/>
  <c r="H793" i="9"/>
  <c r="AE794" i="8"/>
  <c r="AF793" i="8"/>
  <c r="I795" i="7"/>
  <c r="J794" i="7"/>
  <c r="J793" i="6"/>
  <c r="I794" i="6"/>
  <c r="B816" i="5"/>
  <c r="C815" i="5"/>
  <c r="H795" i="11" l="1"/>
  <c r="I795" i="11" s="1"/>
  <c r="I793" i="9"/>
  <c r="H794" i="9"/>
  <c r="AF794" i="8"/>
  <c r="AE795" i="8"/>
  <c r="I796" i="7"/>
  <c r="J795" i="7"/>
  <c r="J794" i="6"/>
  <c r="I795" i="6"/>
  <c r="B817" i="5"/>
  <c r="C816" i="5"/>
  <c r="H796" i="11" l="1"/>
  <c r="I796" i="11" s="1"/>
  <c r="I794" i="9"/>
  <c r="H795" i="9"/>
  <c r="AF795" i="8"/>
  <c r="AE796" i="8"/>
  <c r="J796" i="7"/>
  <c r="I797" i="7"/>
  <c r="J795" i="6"/>
  <c r="I796" i="6"/>
  <c r="B818" i="5"/>
  <c r="C817" i="5"/>
  <c r="H797" i="11" l="1"/>
  <c r="I797" i="11" s="1"/>
  <c r="I795" i="9"/>
  <c r="H796" i="9"/>
  <c r="AE797" i="8"/>
  <c r="AF796" i="8"/>
  <c r="J797" i="7"/>
  <c r="I798" i="7"/>
  <c r="J796" i="6"/>
  <c r="I797" i="6"/>
  <c r="C818" i="5"/>
  <c r="B819" i="5"/>
  <c r="H798" i="11" l="1"/>
  <c r="I798" i="11" s="1"/>
  <c r="I796" i="9"/>
  <c r="H797" i="9"/>
  <c r="AF797" i="8"/>
  <c r="AE798" i="8"/>
  <c r="I799" i="7"/>
  <c r="J798" i="7"/>
  <c r="J797" i="6"/>
  <c r="I798" i="6"/>
  <c r="B820" i="5"/>
  <c r="C819" i="5"/>
  <c r="H799" i="11" l="1"/>
  <c r="I799" i="11" s="1"/>
  <c r="I797" i="9"/>
  <c r="H798" i="9"/>
  <c r="AF798" i="8"/>
  <c r="AE799" i="8"/>
  <c r="I800" i="7"/>
  <c r="J799" i="7"/>
  <c r="J798" i="6"/>
  <c r="I799" i="6"/>
  <c r="B821" i="5"/>
  <c r="C820" i="5"/>
  <c r="H800" i="11" l="1"/>
  <c r="I800" i="11" s="1"/>
  <c r="I798" i="9"/>
  <c r="H799" i="9"/>
  <c r="AE800" i="8"/>
  <c r="AF799" i="8"/>
  <c r="I801" i="7"/>
  <c r="J800" i="7"/>
  <c r="J799" i="6"/>
  <c r="I800" i="6"/>
  <c r="B822" i="5"/>
  <c r="C821" i="5"/>
  <c r="H801" i="11" l="1"/>
  <c r="I801" i="11" s="1"/>
  <c r="I799" i="9"/>
  <c r="H800" i="9"/>
  <c r="AF800" i="8"/>
  <c r="AE801" i="8"/>
  <c r="I802" i="7"/>
  <c r="J801" i="7"/>
  <c r="J800" i="6"/>
  <c r="I801" i="6"/>
  <c r="B823" i="5"/>
  <c r="C822" i="5"/>
  <c r="H802" i="11" l="1"/>
  <c r="I802" i="11" s="1"/>
  <c r="I800" i="9"/>
  <c r="H801" i="9"/>
  <c r="AF801" i="8"/>
  <c r="AE802" i="8"/>
  <c r="I803" i="7"/>
  <c r="J802" i="7"/>
  <c r="J801" i="6"/>
  <c r="I802" i="6"/>
  <c r="B824" i="5"/>
  <c r="C823" i="5"/>
  <c r="H803" i="11" l="1"/>
  <c r="I803" i="11" s="1"/>
  <c r="I801" i="9"/>
  <c r="H802" i="9"/>
  <c r="AE803" i="8"/>
  <c r="AF802" i="8"/>
  <c r="I804" i="7"/>
  <c r="J803" i="7"/>
  <c r="J802" i="6"/>
  <c r="I803" i="6"/>
  <c r="B825" i="5"/>
  <c r="C824" i="5"/>
  <c r="H804" i="11" l="1"/>
  <c r="I804" i="11" s="1"/>
  <c r="I802" i="9"/>
  <c r="H803" i="9"/>
  <c r="AF803" i="8"/>
  <c r="AE804" i="8"/>
  <c r="J804" i="7"/>
  <c r="I805" i="7"/>
  <c r="J803" i="6"/>
  <c r="I804" i="6"/>
  <c r="B826" i="5"/>
  <c r="C825" i="5"/>
  <c r="H805" i="11" l="1"/>
  <c r="I805" i="11" s="1"/>
  <c r="I803" i="9"/>
  <c r="H804" i="9"/>
  <c r="AE805" i="8"/>
  <c r="AF804" i="8"/>
  <c r="J805" i="7"/>
  <c r="I806" i="7"/>
  <c r="J804" i="6"/>
  <c r="I805" i="6"/>
  <c r="C826" i="5"/>
  <c r="B827" i="5"/>
  <c r="H806" i="11" l="1"/>
  <c r="I806" i="11" s="1"/>
  <c r="I804" i="9"/>
  <c r="H805" i="9"/>
  <c r="AF805" i="8"/>
  <c r="AE806" i="8"/>
  <c r="I807" i="7"/>
  <c r="J806" i="7"/>
  <c r="J805" i="6"/>
  <c r="I806" i="6"/>
  <c r="B828" i="5"/>
  <c r="C827" i="5"/>
  <c r="H807" i="11" l="1"/>
  <c r="I807" i="11" s="1"/>
  <c r="I805" i="9"/>
  <c r="H806" i="9"/>
  <c r="AE807" i="8"/>
  <c r="AF806" i="8"/>
  <c r="I808" i="7"/>
  <c r="J807" i="7"/>
  <c r="J806" i="6"/>
  <c r="I807" i="6"/>
  <c r="B829" i="5"/>
  <c r="C828" i="5"/>
  <c r="H808" i="11" l="1"/>
  <c r="I808" i="11" s="1"/>
  <c r="I806" i="9"/>
  <c r="H807" i="9"/>
  <c r="AF807" i="8"/>
  <c r="AE808" i="8"/>
  <c r="I809" i="7"/>
  <c r="J808" i="7"/>
  <c r="J807" i="6"/>
  <c r="I808" i="6"/>
  <c r="B830" i="5"/>
  <c r="C829" i="5"/>
  <c r="H809" i="11" l="1"/>
  <c r="I809" i="11" s="1"/>
  <c r="I807" i="9"/>
  <c r="H808" i="9"/>
  <c r="AE809" i="8"/>
  <c r="AF808" i="8"/>
  <c r="I810" i="7"/>
  <c r="J809" i="7"/>
  <c r="J808" i="6"/>
  <c r="I809" i="6"/>
  <c r="B831" i="5"/>
  <c r="C830" i="5"/>
  <c r="H810" i="11" l="1"/>
  <c r="I810" i="11" s="1"/>
  <c r="I808" i="9"/>
  <c r="H809" i="9"/>
  <c r="AF809" i="8"/>
  <c r="AE810" i="8"/>
  <c r="I811" i="7"/>
  <c r="J810" i="7"/>
  <c r="J809" i="6"/>
  <c r="I810" i="6"/>
  <c r="B832" i="5"/>
  <c r="C831" i="5"/>
  <c r="H811" i="11" l="1"/>
  <c r="I811" i="11" s="1"/>
  <c r="I809" i="9"/>
  <c r="H810" i="9"/>
  <c r="AE811" i="8"/>
  <c r="AF810" i="8"/>
  <c r="I812" i="7"/>
  <c r="J811" i="7"/>
  <c r="J810" i="6"/>
  <c r="I811" i="6"/>
  <c r="B833" i="5"/>
  <c r="C832" i="5"/>
  <c r="H812" i="11" l="1"/>
  <c r="I812" i="11" s="1"/>
  <c r="I810" i="9"/>
  <c r="H811" i="9"/>
  <c r="AF811" i="8"/>
  <c r="AE812" i="8"/>
  <c r="J812" i="7"/>
  <c r="I813" i="7"/>
  <c r="J811" i="6"/>
  <c r="I812" i="6"/>
  <c r="B834" i="5"/>
  <c r="C833" i="5"/>
  <c r="H813" i="11" l="1"/>
  <c r="I813" i="11" s="1"/>
  <c r="I811" i="9"/>
  <c r="H812" i="9"/>
  <c r="AE813" i="8"/>
  <c r="AF812" i="8"/>
  <c r="J813" i="7"/>
  <c r="I814" i="7"/>
  <c r="J812" i="6"/>
  <c r="I813" i="6"/>
  <c r="C834" i="5"/>
  <c r="B835" i="5"/>
  <c r="H814" i="11" l="1"/>
  <c r="I814" i="11" s="1"/>
  <c r="I812" i="9"/>
  <c r="H813" i="9"/>
  <c r="AF813" i="8"/>
  <c r="AE814" i="8"/>
  <c r="I815" i="7"/>
  <c r="J814" i="7"/>
  <c r="J813" i="6"/>
  <c r="I814" i="6"/>
  <c r="B836" i="5"/>
  <c r="C835" i="5"/>
  <c r="H815" i="11" l="1"/>
  <c r="I815" i="11" s="1"/>
  <c r="I813" i="9"/>
  <c r="H814" i="9"/>
  <c r="AE815" i="8"/>
  <c r="AF814" i="8"/>
  <c r="I816" i="7"/>
  <c r="J815" i="7"/>
  <c r="J814" i="6"/>
  <c r="I815" i="6"/>
  <c r="B837" i="5"/>
  <c r="C836" i="5"/>
  <c r="H816" i="11" l="1"/>
  <c r="I816" i="11" s="1"/>
  <c r="I814" i="9"/>
  <c r="H815" i="9"/>
  <c r="AE816" i="8"/>
  <c r="AF815" i="8"/>
  <c r="I817" i="7"/>
  <c r="J816" i="7"/>
  <c r="J815" i="6"/>
  <c r="I816" i="6"/>
  <c r="B838" i="5"/>
  <c r="C837" i="5"/>
  <c r="H817" i="11" l="1"/>
  <c r="I817" i="11" s="1"/>
  <c r="I815" i="9"/>
  <c r="H816" i="9"/>
  <c r="AF816" i="8"/>
  <c r="AE817" i="8"/>
  <c r="I818" i="7"/>
  <c r="J817" i="7"/>
  <c r="J816" i="6"/>
  <c r="I817" i="6"/>
  <c r="B839" i="5"/>
  <c r="C838" i="5"/>
  <c r="H818" i="11" l="1"/>
  <c r="I818" i="11" s="1"/>
  <c r="I816" i="9"/>
  <c r="H817" i="9"/>
  <c r="AE818" i="8"/>
  <c r="AF817" i="8"/>
  <c r="I819" i="7"/>
  <c r="J818" i="7"/>
  <c r="J817" i="6"/>
  <c r="I818" i="6"/>
  <c r="B840" i="5"/>
  <c r="C839" i="5"/>
  <c r="H819" i="11" l="1"/>
  <c r="I819" i="11" s="1"/>
  <c r="I817" i="9"/>
  <c r="H818" i="9"/>
  <c r="AF818" i="8"/>
  <c r="AE819" i="8"/>
  <c r="I820" i="7"/>
  <c r="J819" i="7"/>
  <c r="J818" i="6"/>
  <c r="I819" i="6"/>
  <c r="B841" i="5"/>
  <c r="C840" i="5"/>
  <c r="H820" i="11" l="1"/>
  <c r="I820" i="11" s="1"/>
  <c r="I818" i="9"/>
  <c r="H819" i="9"/>
  <c r="AF819" i="8"/>
  <c r="AE820" i="8"/>
  <c r="J820" i="7"/>
  <c r="I821" i="7"/>
  <c r="J819" i="6"/>
  <c r="I820" i="6"/>
  <c r="B842" i="5"/>
  <c r="C841" i="5"/>
  <c r="H821" i="11" l="1"/>
  <c r="I821" i="11" s="1"/>
  <c r="I819" i="9"/>
  <c r="H820" i="9"/>
  <c r="AE821" i="8"/>
  <c r="AF820" i="8"/>
  <c r="J821" i="7"/>
  <c r="I822" i="7"/>
  <c r="J820" i="6"/>
  <c r="I821" i="6"/>
  <c r="C842" i="5"/>
  <c r="B843" i="5"/>
  <c r="H822" i="11" l="1"/>
  <c r="I822" i="11" s="1"/>
  <c r="I820" i="9"/>
  <c r="H821" i="9"/>
  <c r="AF821" i="8"/>
  <c r="AE822" i="8"/>
  <c r="I823" i="7"/>
  <c r="J822" i="7"/>
  <c r="J821" i="6"/>
  <c r="I822" i="6"/>
  <c r="B844" i="5"/>
  <c r="C843" i="5"/>
  <c r="H823" i="11" l="1"/>
  <c r="I823" i="11" s="1"/>
  <c r="I821" i="9"/>
  <c r="H822" i="9"/>
  <c r="AE823" i="8"/>
  <c r="AF822" i="8"/>
  <c r="I824" i="7"/>
  <c r="J823" i="7"/>
  <c r="J822" i="6"/>
  <c r="I823" i="6"/>
  <c r="B845" i="5"/>
  <c r="C844" i="5"/>
  <c r="H824" i="11" l="1"/>
  <c r="I824" i="11" s="1"/>
  <c r="I822" i="9"/>
  <c r="H823" i="9"/>
  <c r="AE824" i="8"/>
  <c r="AF823" i="8"/>
  <c r="I825" i="7"/>
  <c r="J824" i="7"/>
  <c r="J823" i="6"/>
  <c r="I824" i="6"/>
  <c r="B846" i="5"/>
  <c r="C845" i="5"/>
  <c r="H825" i="11" l="1"/>
  <c r="I825" i="11" s="1"/>
  <c r="I823" i="9"/>
  <c r="H824" i="9"/>
  <c r="AE825" i="8"/>
  <c r="AF824" i="8"/>
  <c r="I826" i="7"/>
  <c r="J825" i="7"/>
  <c r="J824" i="6"/>
  <c r="I825" i="6"/>
  <c r="B847" i="5"/>
  <c r="C846" i="5"/>
  <c r="H826" i="11" l="1"/>
  <c r="I826" i="11" s="1"/>
  <c r="I824" i="9"/>
  <c r="H825" i="9"/>
  <c r="AF825" i="8"/>
  <c r="AE826" i="8"/>
  <c r="I827" i="7"/>
  <c r="J826" i="7"/>
  <c r="J825" i="6"/>
  <c r="I826" i="6"/>
  <c r="B848" i="5"/>
  <c r="C847" i="5"/>
  <c r="H827" i="11" l="1"/>
  <c r="I827" i="11" s="1"/>
  <c r="I825" i="9"/>
  <c r="H826" i="9"/>
  <c r="AF826" i="8"/>
  <c r="AE827" i="8"/>
  <c r="I828" i="7"/>
  <c r="J827" i="7"/>
  <c r="J826" i="6"/>
  <c r="I827" i="6"/>
  <c r="B849" i="5"/>
  <c r="C848" i="5"/>
  <c r="H828" i="11" l="1"/>
  <c r="I828" i="11" s="1"/>
  <c r="I826" i="9"/>
  <c r="H827" i="9"/>
  <c r="AF827" i="8"/>
  <c r="AE828" i="8"/>
  <c r="J828" i="7"/>
  <c r="I829" i="7"/>
  <c r="J827" i="6"/>
  <c r="I828" i="6"/>
  <c r="B850" i="5"/>
  <c r="C849" i="5"/>
  <c r="H829" i="11" l="1"/>
  <c r="I829" i="11" s="1"/>
  <c r="I827" i="9"/>
  <c r="H828" i="9"/>
  <c r="AF828" i="8"/>
  <c r="AE829" i="8"/>
  <c r="I830" i="7"/>
  <c r="J829" i="7"/>
  <c r="J828" i="6"/>
  <c r="I829" i="6"/>
  <c r="C850" i="5"/>
  <c r="B851" i="5"/>
  <c r="H830" i="11" l="1"/>
  <c r="I830" i="11" s="1"/>
  <c r="I828" i="9"/>
  <c r="H829" i="9"/>
  <c r="AE830" i="8"/>
  <c r="AF829" i="8"/>
  <c r="I831" i="7"/>
  <c r="J830" i="7"/>
  <c r="J829" i="6"/>
  <c r="I830" i="6"/>
  <c r="B852" i="5"/>
  <c r="C851" i="5"/>
  <c r="H831" i="11" l="1"/>
  <c r="I831" i="11" s="1"/>
  <c r="I829" i="9"/>
  <c r="H830" i="9"/>
  <c r="AE831" i="8"/>
  <c r="AF830" i="8"/>
  <c r="I832" i="7"/>
  <c r="J831" i="7"/>
  <c r="J830" i="6"/>
  <c r="I831" i="6"/>
  <c r="B853" i="5"/>
  <c r="C852" i="5"/>
  <c r="H832" i="11" l="1"/>
  <c r="I832" i="11" s="1"/>
  <c r="I830" i="9"/>
  <c r="H831" i="9"/>
  <c r="AF831" i="8"/>
  <c r="AE832" i="8"/>
  <c r="I833" i="7"/>
  <c r="J832" i="7"/>
  <c r="J831" i="6"/>
  <c r="I832" i="6"/>
  <c r="B854" i="5"/>
  <c r="C853" i="5"/>
  <c r="H833" i="11" l="1"/>
  <c r="I833" i="11" s="1"/>
  <c r="I831" i="9"/>
  <c r="H832" i="9"/>
  <c r="AF832" i="8"/>
  <c r="AE833" i="8"/>
  <c r="I834" i="7"/>
  <c r="J833" i="7"/>
  <c r="J832" i="6"/>
  <c r="I833" i="6"/>
  <c r="B855" i="5"/>
  <c r="C854" i="5"/>
  <c r="H834" i="11" l="1"/>
  <c r="I834" i="11" s="1"/>
  <c r="I832" i="9"/>
  <c r="H833" i="9"/>
  <c r="AE834" i="8"/>
  <c r="AF833" i="8"/>
  <c r="I835" i="7"/>
  <c r="J834" i="7"/>
  <c r="J833" i="6"/>
  <c r="I834" i="6"/>
  <c r="B856" i="5"/>
  <c r="C855" i="5"/>
  <c r="H835" i="11" l="1"/>
  <c r="I835" i="11" s="1"/>
  <c r="I833" i="9"/>
  <c r="H834" i="9"/>
  <c r="AE835" i="8"/>
  <c r="AF834" i="8"/>
  <c r="I836" i="7"/>
  <c r="J835" i="7"/>
  <c r="J834" i="6"/>
  <c r="I835" i="6"/>
  <c r="B857" i="5"/>
  <c r="C856" i="5"/>
  <c r="H836" i="11" l="1"/>
  <c r="I836" i="11" s="1"/>
  <c r="I834" i="9"/>
  <c r="H835" i="9"/>
  <c r="AE836" i="8"/>
  <c r="AF835" i="8"/>
  <c r="J836" i="7"/>
  <c r="I837" i="7"/>
  <c r="J835" i="6"/>
  <c r="I836" i="6"/>
  <c r="B858" i="5"/>
  <c r="C857" i="5"/>
  <c r="H837" i="11" l="1"/>
  <c r="I837" i="11" s="1"/>
  <c r="I835" i="9"/>
  <c r="H836" i="9"/>
  <c r="AF836" i="8"/>
  <c r="AE837" i="8"/>
  <c r="I838" i="7"/>
  <c r="J837" i="7"/>
  <c r="J836" i="6"/>
  <c r="I837" i="6"/>
  <c r="C858" i="5"/>
  <c r="B859" i="5"/>
  <c r="H838" i="11" l="1"/>
  <c r="I838" i="11" s="1"/>
  <c r="I836" i="9"/>
  <c r="H837" i="9"/>
  <c r="AF837" i="8"/>
  <c r="AE838" i="8"/>
  <c r="I839" i="7"/>
  <c r="J838" i="7"/>
  <c r="J837" i="6"/>
  <c r="I838" i="6"/>
  <c r="B860" i="5"/>
  <c r="C859" i="5"/>
  <c r="H839" i="11" l="1"/>
  <c r="I839" i="11" s="1"/>
  <c r="I837" i="9"/>
  <c r="H838" i="9"/>
  <c r="AF838" i="8"/>
  <c r="AE839" i="8"/>
  <c r="I840" i="7"/>
  <c r="J839" i="7"/>
  <c r="J838" i="6"/>
  <c r="I839" i="6"/>
  <c r="B861" i="5"/>
  <c r="C860" i="5"/>
  <c r="H840" i="11" l="1"/>
  <c r="I840" i="11" s="1"/>
  <c r="I838" i="9"/>
  <c r="H839" i="9"/>
  <c r="AF839" i="8"/>
  <c r="AE840" i="8"/>
  <c r="I841" i="7"/>
  <c r="J840" i="7"/>
  <c r="J839" i="6"/>
  <c r="I840" i="6"/>
  <c r="B862" i="5"/>
  <c r="C861" i="5"/>
  <c r="H841" i="11" l="1"/>
  <c r="I841" i="11" s="1"/>
  <c r="I839" i="9"/>
  <c r="H840" i="9"/>
  <c r="AE841" i="8"/>
  <c r="AF840" i="8"/>
  <c r="I842" i="7"/>
  <c r="J841" i="7"/>
  <c r="J840" i="6"/>
  <c r="I841" i="6"/>
  <c r="B863" i="5"/>
  <c r="C862" i="5"/>
  <c r="H842" i="11" l="1"/>
  <c r="I842" i="11" s="1"/>
  <c r="I840" i="9"/>
  <c r="H841" i="9"/>
  <c r="AE842" i="8"/>
  <c r="AF841" i="8"/>
  <c r="I843" i="7"/>
  <c r="J842" i="7"/>
  <c r="J841" i="6"/>
  <c r="I842" i="6"/>
  <c r="B864" i="5"/>
  <c r="C863" i="5"/>
  <c r="H843" i="11" l="1"/>
  <c r="I843" i="11" s="1"/>
  <c r="I841" i="9"/>
  <c r="H842" i="9"/>
  <c r="AE843" i="8"/>
  <c r="AF842" i="8"/>
  <c r="I844" i="7"/>
  <c r="J843" i="7"/>
  <c r="J842" i="6"/>
  <c r="I843" i="6"/>
  <c r="B865" i="5"/>
  <c r="C864" i="5"/>
  <c r="H844" i="11" l="1"/>
  <c r="I844" i="11" s="1"/>
  <c r="I842" i="9"/>
  <c r="H843" i="9"/>
  <c r="AE844" i="8"/>
  <c r="AF843" i="8"/>
  <c r="J844" i="7"/>
  <c r="I845" i="7"/>
  <c r="J843" i="6"/>
  <c r="I844" i="6"/>
  <c r="B866" i="5"/>
  <c r="C865" i="5"/>
  <c r="H845" i="11" l="1"/>
  <c r="I845" i="11" s="1"/>
  <c r="I843" i="9"/>
  <c r="H844" i="9"/>
  <c r="AE845" i="8"/>
  <c r="AF844" i="8"/>
  <c r="I846" i="7"/>
  <c r="J845" i="7"/>
  <c r="J844" i="6"/>
  <c r="I845" i="6"/>
  <c r="C866" i="5"/>
  <c r="B867" i="5"/>
  <c r="H846" i="11" l="1"/>
  <c r="I846" i="11" s="1"/>
  <c r="I844" i="9"/>
  <c r="H845" i="9"/>
  <c r="AF845" i="8"/>
  <c r="AE846" i="8"/>
  <c r="I847" i="7"/>
  <c r="J846" i="7"/>
  <c r="J845" i="6"/>
  <c r="I846" i="6"/>
  <c r="B868" i="5"/>
  <c r="C867" i="5"/>
  <c r="H847" i="11" l="1"/>
  <c r="I847" i="11" s="1"/>
  <c r="I845" i="9"/>
  <c r="H846" i="9"/>
  <c r="AE847" i="8"/>
  <c r="AF846" i="8"/>
  <c r="I848" i="7"/>
  <c r="J847" i="7"/>
  <c r="J846" i="6"/>
  <c r="I847" i="6"/>
  <c r="B869" i="5"/>
  <c r="C868" i="5"/>
  <c r="H848" i="11" l="1"/>
  <c r="I848" i="11" s="1"/>
  <c r="I846" i="9"/>
  <c r="H847" i="9"/>
  <c r="AE848" i="8"/>
  <c r="AF847" i="8"/>
  <c r="I849" i="7"/>
  <c r="J848" i="7"/>
  <c r="J847" i="6"/>
  <c r="I848" i="6"/>
  <c r="B870" i="5"/>
  <c r="C869" i="5"/>
  <c r="H849" i="11" l="1"/>
  <c r="I849" i="11" s="1"/>
  <c r="I847" i="9"/>
  <c r="H848" i="9"/>
  <c r="AF848" i="8"/>
  <c r="AE849" i="8"/>
  <c r="I850" i="7"/>
  <c r="J849" i="7"/>
  <c r="J848" i="6"/>
  <c r="I849" i="6"/>
  <c r="B871" i="5"/>
  <c r="C870" i="5"/>
  <c r="H850" i="11" l="1"/>
  <c r="I850" i="11" s="1"/>
  <c r="I848" i="9"/>
  <c r="H849" i="9"/>
  <c r="AE850" i="8"/>
  <c r="AF849" i="8"/>
  <c r="I851" i="7"/>
  <c r="J850" i="7"/>
  <c r="J849" i="6"/>
  <c r="I850" i="6"/>
  <c r="B872" i="5"/>
  <c r="C871" i="5"/>
  <c r="H851" i="11" l="1"/>
  <c r="I851" i="11" s="1"/>
  <c r="I849" i="9"/>
  <c r="H850" i="9"/>
  <c r="AF850" i="8"/>
  <c r="AE851" i="8"/>
  <c r="I852" i="7"/>
  <c r="J851" i="7"/>
  <c r="J850" i="6"/>
  <c r="I851" i="6"/>
  <c r="B873" i="5"/>
  <c r="C872" i="5"/>
  <c r="H852" i="11" l="1"/>
  <c r="I852" i="11" s="1"/>
  <c r="I850" i="9"/>
  <c r="H851" i="9"/>
  <c r="AE852" i="8"/>
  <c r="AF851" i="8"/>
  <c r="J852" i="7"/>
  <c r="I853" i="7"/>
  <c r="J851" i="6"/>
  <c r="I852" i="6"/>
  <c r="B874" i="5"/>
  <c r="C873" i="5"/>
  <c r="H853" i="11" l="1"/>
  <c r="I853" i="11" s="1"/>
  <c r="I851" i="9"/>
  <c r="H852" i="9"/>
  <c r="AF852" i="8"/>
  <c r="AE853" i="8"/>
  <c r="I854" i="7"/>
  <c r="J853" i="7"/>
  <c r="J852" i="6"/>
  <c r="I853" i="6"/>
  <c r="C874" i="5"/>
  <c r="B875" i="5"/>
  <c r="H854" i="11" l="1"/>
  <c r="I854" i="11" s="1"/>
  <c r="I852" i="9"/>
  <c r="H853" i="9"/>
  <c r="AF853" i="8"/>
  <c r="AE854" i="8"/>
  <c r="I855" i="7"/>
  <c r="J854" i="7"/>
  <c r="J853" i="6"/>
  <c r="I854" i="6"/>
  <c r="B876" i="5"/>
  <c r="C875" i="5"/>
  <c r="H855" i="11" l="1"/>
  <c r="I855" i="11" s="1"/>
  <c r="I853" i="9"/>
  <c r="H854" i="9"/>
  <c r="AF854" i="8"/>
  <c r="AE855" i="8"/>
  <c r="I856" i="7"/>
  <c r="J855" i="7"/>
  <c r="J854" i="6"/>
  <c r="I855" i="6"/>
  <c r="B877" i="5"/>
  <c r="C876" i="5"/>
  <c r="H856" i="11" l="1"/>
  <c r="I856" i="11" s="1"/>
  <c r="I854" i="9"/>
  <c r="H855" i="9"/>
  <c r="AF855" i="8"/>
  <c r="AE856" i="8"/>
  <c r="I857" i="7"/>
  <c r="J856" i="7"/>
  <c r="J855" i="6"/>
  <c r="I856" i="6"/>
  <c r="B878" i="5"/>
  <c r="C877" i="5"/>
  <c r="H857" i="11" l="1"/>
  <c r="I857" i="11" s="1"/>
  <c r="I855" i="9"/>
  <c r="H856" i="9"/>
  <c r="AF856" i="8"/>
  <c r="AE857" i="8"/>
  <c r="I858" i="7"/>
  <c r="J857" i="7"/>
  <c r="J856" i="6"/>
  <c r="I857" i="6"/>
  <c r="B879" i="5"/>
  <c r="C878" i="5"/>
  <c r="H858" i="11" l="1"/>
  <c r="I858" i="11" s="1"/>
  <c r="I856" i="9"/>
  <c r="H857" i="9"/>
  <c r="AF857" i="8"/>
  <c r="AE858" i="8"/>
  <c r="I859" i="7"/>
  <c r="J858" i="7"/>
  <c r="J857" i="6"/>
  <c r="I858" i="6"/>
  <c r="B880" i="5"/>
  <c r="C879" i="5"/>
  <c r="H859" i="11" l="1"/>
  <c r="I859" i="11" s="1"/>
  <c r="I857" i="9"/>
  <c r="H858" i="9"/>
  <c r="AF858" i="8"/>
  <c r="AE859" i="8"/>
  <c r="I860" i="7"/>
  <c r="J859" i="7"/>
  <c r="J858" i="6"/>
  <c r="I859" i="6"/>
  <c r="B881" i="5"/>
  <c r="C880" i="5"/>
  <c r="H860" i="11" l="1"/>
  <c r="I860" i="11" s="1"/>
  <c r="I858" i="9"/>
  <c r="H859" i="9"/>
  <c r="AF859" i="8"/>
  <c r="AE860" i="8"/>
  <c r="J860" i="7"/>
  <c r="I861" i="7"/>
  <c r="J859" i="6"/>
  <c r="I860" i="6"/>
  <c r="B882" i="5"/>
  <c r="C881" i="5"/>
  <c r="H861" i="11" l="1"/>
  <c r="I861" i="11" s="1"/>
  <c r="I859" i="9"/>
  <c r="H860" i="9"/>
  <c r="AE861" i="8"/>
  <c r="AF860" i="8"/>
  <c r="I862" i="7"/>
  <c r="J861" i="7"/>
  <c r="J860" i="6"/>
  <c r="I861" i="6"/>
  <c r="C882" i="5"/>
  <c r="B883" i="5"/>
  <c r="H862" i="11" l="1"/>
  <c r="I862" i="11" s="1"/>
  <c r="I860" i="9"/>
  <c r="H861" i="9"/>
  <c r="AF861" i="8"/>
  <c r="AE862" i="8"/>
  <c r="I863" i="7"/>
  <c r="J862" i="7"/>
  <c r="J861" i="6"/>
  <c r="I862" i="6"/>
  <c r="B884" i="5"/>
  <c r="C883" i="5"/>
  <c r="H863" i="11" l="1"/>
  <c r="I863" i="11" s="1"/>
  <c r="I861" i="9"/>
  <c r="H862" i="9"/>
  <c r="AE863" i="8"/>
  <c r="AF862" i="8"/>
  <c r="I864" i="7"/>
  <c r="J863" i="7"/>
  <c r="J862" i="6"/>
  <c r="I863" i="6"/>
  <c r="B885" i="5"/>
  <c r="C884" i="5"/>
  <c r="H864" i="11" l="1"/>
  <c r="I864" i="11" s="1"/>
  <c r="I862" i="9"/>
  <c r="H863" i="9"/>
  <c r="AF863" i="8"/>
  <c r="AE864" i="8"/>
  <c r="I865" i="7"/>
  <c r="J864" i="7"/>
  <c r="J863" i="6"/>
  <c r="I864" i="6"/>
  <c r="B886" i="5"/>
  <c r="C885" i="5"/>
  <c r="H865" i="11" l="1"/>
  <c r="I865" i="11" s="1"/>
  <c r="I863" i="9"/>
  <c r="H864" i="9"/>
  <c r="AF864" i="8"/>
  <c r="AE865" i="8"/>
  <c r="I866" i="7"/>
  <c r="J865" i="7"/>
  <c r="J864" i="6"/>
  <c r="I865" i="6"/>
  <c r="B887" i="5"/>
  <c r="C886" i="5"/>
  <c r="H866" i="11" l="1"/>
  <c r="I866" i="11" s="1"/>
  <c r="I864" i="9"/>
  <c r="H865" i="9"/>
  <c r="AE866" i="8"/>
  <c r="AF865" i="8"/>
  <c r="I867" i="7"/>
  <c r="J866" i="7"/>
  <c r="J865" i="6"/>
  <c r="I866" i="6"/>
  <c r="B888" i="5"/>
  <c r="C887" i="5"/>
  <c r="H867" i="11" l="1"/>
  <c r="I867" i="11" s="1"/>
  <c r="I865" i="9"/>
  <c r="H866" i="9"/>
  <c r="AF866" i="8"/>
  <c r="AE867" i="8"/>
  <c r="I868" i="7"/>
  <c r="J867" i="7"/>
  <c r="J866" i="6"/>
  <c r="I867" i="6"/>
  <c r="B889" i="5"/>
  <c r="C888" i="5"/>
  <c r="H868" i="11" l="1"/>
  <c r="I868" i="11" s="1"/>
  <c r="I866" i="9"/>
  <c r="H867" i="9"/>
  <c r="AF867" i="8"/>
  <c r="AE868" i="8"/>
  <c r="J868" i="7"/>
  <c r="I869" i="7"/>
  <c r="J867" i="6"/>
  <c r="I868" i="6"/>
  <c r="B890" i="5"/>
  <c r="C889" i="5"/>
  <c r="H869" i="11" l="1"/>
  <c r="I869" i="11" s="1"/>
  <c r="I867" i="9"/>
  <c r="H868" i="9"/>
  <c r="AF868" i="8"/>
  <c r="AE869" i="8"/>
  <c r="I870" i="7"/>
  <c r="J869" i="7"/>
  <c r="J868" i="6"/>
  <c r="I869" i="6"/>
  <c r="C890" i="5"/>
  <c r="B891" i="5"/>
  <c r="H870" i="11" l="1"/>
  <c r="I870" i="11" s="1"/>
  <c r="I868" i="9"/>
  <c r="H869" i="9"/>
  <c r="AF869" i="8"/>
  <c r="AE870" i="8"/>
  <c r="I871" i="7"/>
  <c r="J870" i="7"/>
  <c r="J869" i="6"/>
  <c r="I870" i="6"/>
  <c r="B892" i="5"/>
  <c r="C891" i="5"/>
  <c r="H871" i="11" l="1"/>
  <c r="I871" i="11" s="1"/>
  <c r="I869" i="9"/>
  <c r="H870" i="9"/>
  <c r="AE871" i="8"/>
  <c r="AF870" i="8"/>
  <c r="I872" i="7"/>
  <c r="J871" i="7"/>
  <c r="J870" i="6"/>
  <c r="I871" i="6"/>
  <c r="B893" i="5"/>
  <c r="C892" i="5"/>
  <c r="H872" i="11" l="1"/>
  <c r="I872" i="11" s="1"/>
  <c r="I870" i="9"/>
  <c r="H871" i="9"/>
  <c r="AE872" i="8"/>
  <c r="AF871" i="8"/>
  <c r="I873" i="7"/>
  <c r="J872" i="7"/>
  <c r="J871" i="6"/>
  <c r="I872" i="6"/>
  <c r="B894" i="5"/>
  <c r="C893" i="5"/>
  <c r="H873" i="11" l="1"/>
  <c r="I873" i="11" s="1"/>
  <c r="I871" i="9"/>
  <c r="H872" i="9"/>
  <c r="AE873" i="8"/>
  <c r="AF872" i="8"/>
  <c r="I874" i="7"/>
  <c r="J873" i="7"/>
  <c r="J872" i="6"/>
  <c r="I873" i="6"/>
  <c r="B895" i="5"/>
  <c r="C894" i="5"/>
  <c r="H874" i="11" l="1"/>
  <c r="I874" i="11" s="1"/>
  <c r="I872" i="9"/>
  <c r="H873" i="9"/>
  <c r="AF873" i="8"/>
  <c r="AE874" i="8"/>
  <c r="I875" i="7"/>
  <c r="J874" i="7"/>
  <c r="J873" i="6"/>
  <c r="I874" i="6"/>
  <c r="B896" i="5"/>
  <c r="C895" i="5"/>
  <c r="H875" i="11" l="1"/>
  <c r="I875" i="11" s="1"/>
  <c r="I873" i="9"/>
  <c r="H874" i="9"/>
  <c r="AF874" i="8"/>
  <c r="AE875" i="8"/>
  <c r="I876" i="7"/>
  <c r="J875" i="7"/>
  <c r="J874" i="6"/>
  <c r="I875" i="6"/>
  <c r="B897" i="5"/>
  <c r="C896" i="5"/>
  <c r="H876" i="11" l="1"/>
  <c r="I876" i="11" s="1"/>
  <c r="I874" i="9"/>
  <c r="H875" i="9"/>
  <c r="AF875" i="8"/>
  <c r="AE876" i="8"/>
  <c r="J876" i="7"/>
  <c r="I877" i="7"/>
  <c r="J875" i="6"/>
  <c r="I876" i="6"/>
  <c r="B898" i="5"/>
  <c r="C897" i="5"/>
  <c r="H877" i="11" l="1"/>
  <c r="I877" i="11" s="1"/>
  <c r="I875" i="9"/>
  <c r="H876" i="9"/>
  <c r="AF876" i="8"/>
  <c r="AE877" i="8"/>
  <c r="I878" i="7"/>
  <c r="J877" i="7"/>
  <c r="J876" i="6"/>
  <c r="I877" i="6"/>
  <c r="C898" i="5"/>
  <c r="B899" i="5"/>
  <c r="H878" i="11" l="1"/>
  <c r="I878" i="11" s="1"/>
  <c r="I876" i="9"/>
  <c r="H877" i="9"/>
  <c r="AF877" i="8"/>
  <c r="AE878" i="8"/>
  <c r="I879" i="7"/>
  <c r="J878" i="7"/>
  <c r="J877" i="6"/>
  <c r="I878" i="6"/>
  <c r="B900" i="5"/>
  <c r="C899" i="5"/>
  <c r="H879" i="11" l="1"/>
  <c r="I879" i="11" s="1"/>
  <c r="I877" i="9"/>
  <c r="H878" i="9"/>
  <c r="AE879" i="8"/>
  <c r="AF878" i="8"/>
  <c r="I880" i="7"/>
  <c r="J879" i="7"/>
  <c r="J878" i="6"/>
  <c r="I879" i="6"/>
  <c r="B901" i="5"/>
  <c r="C900" i="5"/>
  <c r="H880" i="11" l="1"/>
  <c r="I880" i="11" s="1"/>
  <c r="I878" i="9"/>
  <c r="H879" i="9"/>
  <c r="AE880" i="8"/>
  <c r="AF879" i="8"/>
  <c r="I881" i="7"/>
  <c r="J880" i="7"/>
  <c r="J879" i="6"/>
  <c r="I880" i="6"/>
  <c r="B902" i="5"/>
  <c r="C901" i="5"/>
  <c r="H881" i="11" l="1"/>
  <c r="I881" i="11" s="1"/>
  <c r="I879" i="9"/>
  <c r="H880" i="9"/>
  <c r="AF880" i="8"/>
  <c r="AE881" i="8"/>
  <c r="I882" i="7"/>
  <c r="J881" i="7"/>
  <c r="J880" i="6"/>
  <c r="I881" i="6"/>
  <c r="B903" i="5"/>
  <c r="C902" i="5"/>
  <c r="H882" i="11" l="1"/>
  <c r="I882" i="11" s="1"/>
  <c r="I880" i="9"/>
  <c r="H881" i="9"/>
  <c r="AF881" i="8"/>
  <c r="AE882" i="8"/>
  <c r="I883" i="7"/>
  <c r="J882" i="7"/>
  <c r="J881" i="6"/>
  <c r="I882" i="6"/>
  <c r="B904" i="5"/>
  <c r="C903" i="5"/>
  <c r="H883" i="11" l="1"/>
  <c r="I883" i="11" s="1"/>
  <c r="I881" i="9"/>
  <c r="H882" i="9"/>
  <c r="AF882" i="8"/>
  <c r="AE883" i="8"/>
  <c r="I884" i="7"/>
  <c r="J883" i="7"/>
  <c r="J882" i="6"/>
  <c r="I883" i="6"/>
  <c r="B905" i="5"/>
  <c r="C904" i="5"/>
  <c r="H884" i="11" l="1"/>
  <c r="I884" i="11" s="1"/>
  <c r="I882" i="9"/>
  <c r="H883" i="9"/>
  <c r="AF883" i="8"/>
  <c r="AE884" i="8"/>
  <c r="J884" i="7"/>
  <c r="I885" i="7"/>
  <c r="J883" i="6"/>
  <c r="I884" i="6"/>
  <c r="B906" i="5"/>
  <c r="C905" i="5"/>
  <c r="H885" i="11" l="1"/>
  <c r="I885" i="11" s="1"/>
  <c r="I883" i="9"/>
  <c r="H884" i="9"/>
  <c r="AF884" i="8"/>
  <c r="AE885" i="8"/>
  <c r="I886" i="7"/>
  <c r="J885" i="7"/>
  <c r="J884" i="6"/>
  <c r="I885" i="6"/>
  <c r="C906" i="5"/>
  <c r="B907" i="5"/>
  <c r="H886" i="11" l="1"/>
  <c r="I886" i="11" s="1"/>
  <c r="I884" i="9"/>
  <c r="H885" i="9"/>
  <c r="AE886" i="8"/>
  <c r="AF885" i="8"/>
  <c r="I887" i="7"/>
  <c r="J886" i="7"/>
  <c r="J885" i="6"/>
  <c r="I886" i="6"/>
  <c r="B908" i="5"/>
  <c r="C907" i="5"/>
  <c r="H887" i="11" l="1"/>
  <c r="I887" i="11" s="1"/>
  <c r="I885" i="9"/>
  <c r="H886" i="9"/>
  <c r="AF886" i="8"/>
  <c r="AE887" i="8"/>
  <c r="I888" i="7"/>
  <c r="J887" i="7"/>
  <c r="J886" i="6"/>
  <c r="I887" i="6"/>
  <c r="B909" i="5"/>
  <c r="C908" i="5"/>
  <c r="H888" i="11" l="1"/>
  <c r="I888" i="11" s="1"/>
  <c r="I886" i="9"/>
  <c r="H887" i="9"/>
  <c r="AF887" i="8"/>
  <c r="AE888" i="8"/>
  <c r="I889" i="7"/>
  <c r="J888" i="7"/>
  <c r="J887" i="6"/>
  <c r="I888" i="6"/>
  <c r="B910" i="5"/>
  <c r="C909" i="5"/>
  <c r="H889" i="11" l="1"/>
  <c r="I889" i="11" s="1"/>
  <c r="I887" i="9"/>
  <c r="H888" i="9"/>
  <c r="AF888" i="8"/>
  <c r="AE889" i="8"/>
  <c r="I890" i="7"/>
  <c r="J889" i="7"/>
  <c r="J888" i="6"/>
  <c r="I889" i="6"/>
  <c r="B911" i="5"/>
  <c r="C910" i="5"/>
  <c r="H890" i="11" l="1"/>
  <c r="I890" i="11" s="1"/>
  <c r="I888" i="9"/>
  <c r="H889" i="9"/>
  <c r="AF889" i="8"/>
  <c r="AE890" i="8"/>
  <c r="I891" i="7"/>
  <c r="J890" i="7"/>
  <c r="J889" i="6"/>
  <c r="I890" i="6"/>
  <c r="B912" i="5"/>
  <c r="C911" i="5"/>
  <c r="H891" i="11" l="1"/>
  <c r="I891" i="11" s="1"/>
  <c r="I889" i="9"/>
  <c r="H890" i="9"/>
  <c r="AE891" i="8"/>
  <c r="AF890" i="8"/>
  <c r="I892" i="7"/>
  <c r="J891" i="7"/>
  <c r="J890" i="6"/>
  <c r="I891" i="6"/>
  <c r="B913" i="5"/>
  <c r="C912" i="5"/>
  <c r="H892" i="11" l="1"/>
  <c r="I892" i="11" s="1"/>
  <c r="I890" i="9"/>
  <c r="H891" i="9"/>
  <c r="AF891" i="8"/>
  <c r="AE892" i="8"/>
  <c r="J892" i="7"/>
  <c r="I893" i="7"/>
  <c r="J891" i="6"/>
  <c r="I892" i="6"/>
  <c r="B914" i="5"/>
  <c r="C913" i="5"/>
  <c r="H893" i="11" l="1"/>
  <c r="I893" i="11" s="1"/>
  <c r="I891" i="9"/>
  <c r="H892" i="9"/>
  <c r="AF892" i="8"/>
  <c r="AE893" i="8"/>
  <c r="I894" i="7"/>
  <c r="J893" i="7"/>
  <c r="J892" i="6"/>
  <c r="I893" i="6"/>
  <c r="C914" i="5"/>
  <c r="B915" i="5"/>
  <c r="H894" i="11" l="1"/>
  <c r="I894" i="11" s="1"/>
  <c r="I892" i="9"/>
  <c r="H893" i="9"/>
  <c r="AE894" i="8"/>
  <c r="AF893" i="8"/>
  <c r="I895" i="7"/>
  <c r="J894" i="7"/>
  <c r="J893" i="6"/>
  <c r="I894" i="6"/>
  <c r="B916" i="5"/>
  <c r="C915" i="5"/>
  <c r="H895" i="11" l="1"/>
  <c r="I895" i="11" s="1"/>
  <c r="I893" i="9"/>
  <c r="H894" i="9"/>
  <c r="AF894" i="8"/>
  <c r="AE895" i="8"/>
  <c r="I896" i="7"/>
  <c r="J895" i="7"/>
  <c r="J894" i="6"/>
  <c r="I895" i="6"/>
  <c r="B917" i="5"/>
  <c r="C916" i="5"/>
  <c r="H896" i="11" l="1"/>
  <c r="I896" i="11" s="1"/>
  <c r="I894" i="9"/>
  <c r="H895" i="9"/>
  <c r="AF895" i="8"/>
  <c r="AE896" i="8"/>
  <c r="I897" i="7"/>
  <c r="J896" i="7"/>
  <c r="J895" i="6"/>
  <c r="I896" i="6"/>
  <c r="B918" i="5"/>
  <c r="C917" i="5"/>
  <c r="H897" i="11" l="1"/>
  <c r="I897" i="11" s="1"/>
  <c r="I895" i="9"/>
  <c r="H896" i="9"/>
  <c r="AE897" i="8"/>
  <c r="AF896" i="8"/>
  <c r="I898" i="7"/>
  <c r="J897" i="7"/>
  <c r="J896" i="6"/>
  <c r="I897" i="6"/>
  <c r="B919" i="5"/>
  <c r="C918" i="5"/>
  <c r="H898" i="11" l="1"/>
  <c r="I898" i="11" s="1"/>
  <c r="I896" i="9"/>
  <c r="H897" i="9"/>
  <c r="AE898" i="8"/>
  <c r="AF897" i="8"/>
  <c r="I899" i="7"/>
  <c r="J898" i="7"/>
  <c r="J897" i="6"/>
  <c r="I898" i="6"/>
  <c r="B920" i="5"/>
  <c r="C919" i="5"/>
  <c r="H899" i="11" l="1"/>
  <c r="I899" i="11" s="1"/>
  <c r="I897" i="9"/>
  <c r="H898" i="9"/>
  <c r="AF898" i="8"/>
  <c r="AE899" i="8"/>
  <c r="I900" i="7"/>
  <c r="J899" i="7"/>
  <c r="J898" i="6"/>
  <c r="I899" i="6"/>
  <c r="B921" i="5"/>
  <c r="C920" i="5"/>
  <c r="H900" i="11" l="1"/>
  <c r="I900" i="11" s="1"/>
  <c r="I898" i="9"/>
  <c r="H899" i="9"/>
  <c r="AF899" i="8"/>
  <c r="AE900" i="8"/>
  <c r="J900" i="7"/>
  <c r="I901" i="7"/>
  <c r="J899" i="6"/>
  <c r="I900" i="6"/>
  <c r="B922" i="5"/>
  <c r="C921" i="5"/>
  <c r="H901" i="11" l="1"/>
  <c r="I901" i="11" s="1"/>
  <c r="I899" i="9"/>
  <c r="H900" i="9"/>
  <c r="AF900" i="8"/>
  <c r="AE901" i="8"/>
  <c r="I902" i="7"/>
  <c r="J901" i="7"/>
  <c r="J900" i="6"/>
  <c r="I901" i="6"/>
  <c r="C922" i="5"/>
  <c r="B923" i="5"/>
  <c r="H902" i="11" l="1"/>
  <c r="I902" i="11" s="1"/>
  <c r="I900" i="9"/>
  <c r="H901" i="9"/>
  <c r="AF901" i="8"/>
  <c r="AE902" i="8"/>
  <c r="I903" i="7"/>
  <c r="J902" i="7"/>
  <c r="J901" i="6"/>
  <c r="I902" i="6"/>
  <c r="B924" i="5"/>
  <c r="C923" i="5"/>
  <c r="H903" i="11" l="1"/>
  <c r="I903" i="11" s="1"/>
  <c r="I901" i="9"/>
  <c r="H902" i="9"/>
  <c r="AF902" i="8"/>
  <c r="AE903" i="8"/>
  <c r="I904" i="7"/>
  <c r="J903" i="7"/>
  <c r="J902" i="6"/>
  <c r="I903" i="6"/>
  <c r="B925" i="5"/>
  <c r="C924" i="5"/>
  <c r="H904" i="11" l="1"/>
  <c r="I904" i="11" s="1"/>
  <c r="I902" i="9"/>
  <c r="H903" i="9"/>
  <c r="AE904" i="8"/>
  <c r="AF903" i="8"/>
  <c r="I905" i="7"/>
  <c r="J904" i="7"/>
  <c r="J903" i="6"/>
  <c r="I904" i="6"/>
  <c r="B926" i="5"/>
  <c r="C925" i="5"/>
  <c r="H905" i="11" l="1"/>
  <c r="I905" i="11" s="1"/>
  <c r="I903" i="9"/>
  <c r="H904" i="9"/>
  <c r="AE905" i="8"/>
  <c r="AF904" i="8"/>
  <c r="I906" i="7"/>
  <c r="J905" i="7"/>
  <c r="J904" i="6"/>
  <c r="I905" i="6"/>
  <c r="B927" i="5"/>
  <c r="C926" i="5"/>
  <c r="H906" i="11" l="1"/>
  <c r="I906" i="11" s="1"/>
  <c r="I904" i="9"/>
  <c r="H905" i="9"/>
  <c r="AE906" i="8"/>
  <c r="AF905" i="8"/>
  <c r="I907" i="7"/>
  <c r="J906" i="7"/>
  <c r="J905" i="6"/>
  <c r="I906" i="6"/>
  <c r="B928" i="5"/>
  <c r="C927" i="5"/>
  <c r="H907" i="11" l="1"/>
  <c r="I907" i="11" s="1"/>
  <c r="I905" i="9"/>
  <c r="H906" i="9"/>
  <c r="AE907" i="8"/>
  <c r="AF906" i="8"/>
  <c r="I908" i="7"/>
  <c r="J907" i="7"/>
  <c r="J906" i="6"/>
  <c r="I907" i="6"/>
  <c r="B929" i="5"/>
  <c r="C928" i="5"/>
  <c r="H908" i="11" l="1"/>
  <c r="I908" i="11" s="1"/>
  <c r="I906" i="9"/>
  <c r="H907" i="9"/>
  <c r="AF907" i="8"/>
  <c r="AE908" i="8"/>
  <c r="J908" i="7"/>
  <c r="I909" i="7"/>
  <c r="J907" i="6"/>
  <c r="I908" i="6"/>
  <c r="B930" i="5"/>
  <c r="C929" i="5"/>
  <c r="H909" i="11" l="1"/>
  <c r="I909" i="11" s="1"/>
  <c r="I907" i="9"/>
  <c r="H908" i="9"/>
  <c r="AE909" i="8"/>
  <c r="AF908" i="8"/>
  <c r="I910" i="7"/>
  <c r="J909" i="7"/>
  <c r="J908" i="6"/>
  <c r="I909" i="6"/>
  <c r="C930" i="5"/>
  <c r="B931" i="5"/>
  <c r="H910" i="11" l="1"/>
  <c r="I910" i="11" s="1"/>
  <c r="I908" i="9"/>
  <c r="H909" i="9"/>
  <c r="AF909" i="8"/>
  <c r="AE910" i="8"/>
  <c r="I911" i="7"/>
  <c r="J910" i="7"/>
  <c r="J909" i="6"/>
  <c r="I910" i="6"/>
  <c r="B932" i="5"/>
  <c r="C931" i="5"/>
  <c r="H911" i="11" l="1"/>
  <c r="I911" i="11" s="1"/>
  <c r="I909" i="9"/>
  <c r="H910" i="9"/>
  <c r="AF910" i="8"/>
  <c r="AE911" i="8"/>
  <c r="I912" i="7"/>
  <c r="J911" i="7"/>
  <c r="J910" i="6"/>
  <c r="I911" i="6"/>
  <c r="B933" i="5"/>
  <c r="C932" i="5"/>
  <c r="H912" i="11" l="1"/>
  <c r="I912" i="11" s="1"/>
  <c r="I910" i="9"/>
  <c r="H911" i="9"/>
  <c r="AE912" i="8"/>
  <c r="AF911" i="8"/>
  <c r="I913" i="7"/>
  <c r="J912" i="7"/>
  <c r="J911" i="6"/>
  <c r="I912" i="6"/>
  <c r="B934" i="5"/>
  <c r="C933" i="5"/>
  <c r="H913" i="11" l="1"/>
  <c r="I913" i="11" s="1"/>
  <c r="I911" i="9"/>
  <c r="H912" i="9"/>
  <c r="AF912" i="8"/>
  <c r="AE913" i="8"/>
  <c r="I914" i="7"/>
  <c r="J913" i="7"/>
  <c r="J912" i="6"/>
  <c r="I913" i="6"/>
  <c r="B935" i="5"/>
  <c r="C934" i="5"/>
  <c r="H914" i="11" l="1"/>
  <c r="I914" i="11" s="1"/>
  <c r="I912" i="9"/>
  <c r="H913" i="9"/>
  <c r="AF913" i="8"/>
  <c r="AE914" i="8"/>
  <c r="I915" i="7"/>
  <c r="J914" i="7"/>
  <c r="J913" i="6"/>
  <c r="I914" i="6"/>
  <c r="B936" i="5"/>
  <c r="C935" i="5"/>
  <c r="H915" i="11" l="1"/>
  <c r="I915" i="11" s="1"/>
  <c r="I913" i="9"/>
  <c r="H914" i="9"/>
  <c r="AE915" i="8"/>
  <c r="AF914" i="8"/>
  <c r="I916" i="7"/>
  <c r="J915" i="7"/>
  <c r="J914" i="6"/>
  <c r="I915" i="6"/>
  <c r="B937" i="5"/>
  <c r="C936" i="5"/>
  <c r="H916" i="11" l="1"/>
  <c r="I916" i="11" s="1"/>
  <c r="I914" i="9"/>
  <c r="H915" i="9"/>
  <c r="AE916" i="8"/>
  <c r="AF915" i="8"/>
  <c r="J916" i="7"/>
  <c r="I917" i="7"/>
  <c r="J915" i="6"/>
  <c r="I916" i="6"/>
  <c r="B938" i="5"/>
  <c r="C937" i="5"/>
  <c r="H917" i="11" l="1"/>
  <c r="I917" i="11" s="1"/>
  <c r="I915" i="9"/>
  <c r="H916" i="9"/>
  <c r="AE917" i="8"/>
  <c r="AF916" i="8"/>
  <c r="I918" i="7"/>
  <c r="J917" i="7"/>
  <c r="J916" i="6"/>
  <c r="I917" i="6"/>
  <c r="C938" i="5"/>
  <c r="B939" i="5"/>
  <c r="H918" i="11" l="1"/>
  <c r="I918" i="11" s="1"/>
  <c r="I916" i="9"/>
  <c r="H917" i="9"/>
  <c r="AF917" i="8"/>
  <c r="AE918" i="8"/>
  <c r="I919" i="7"/>
  <c r="J918" i="7"/>
  <c r="J917" i="6"/>
  <c r="I918" i="6"/>
  <c r="B940" i="5"/>
  <c r="C939" i="5"/>
  <c r="H919" i="11" l="1"/>
  <c r="I919" i="11" s="1"/>
  <c r="I917" i="9"/>
  <c r="H918" i="9"/>
  <c r="AF918" i="8"/>
  <c r="AE919" i="8"/>
  <c r="I920" i="7"/>
  <c r="J919" i="7"/>
  <c r="J918" i="6"/>
  <c r="I919" i="6"/>
  <c r="B941" i="5"/>
  <c r="C940" i="5"/>
  <c r="H920" i="11" l="1"/>
  <c r="I920" i="11" s="1"/>
  <c r="I918" i="9"/>
  <c r="H919" i="9"/>
  <c r="AE920" i="8"/>
  <c r="AF919" i="8"/>
  <c r="I921" i="7"/>
  <c r="J920" i="7"/>
  <c r="J919" i="6"/>
  <c r="I920" i="6"/>
  <c r="B942" i="5"/>
  <c r="C941" i="5"/>
  <c r="H921" i="11" l="1"/>
  <c r="I921" i="11" s="1"/>
  <c r="I919" i="9"/>
  <c r="H920" i="9"/>
  <c r="AF920" i="8"/>
  <c r="AE921" i="8"/>
  <c r="I922" i="7"/>
  <c r="J921" i="7"/>
  <c r="J920" i="6"/>
  <c r="I921" i="6"/>
  <c r="B943" i="5"/>
  <c r="C942" i="5"/>
  <c r="H922" i="11" l="1"/>
  <c r="I922" i="11" s="1"/>
  <c r="I920" i="9"/>
  <c r="H921" i="9"/>
  <c r="AF921" i="8"/>
  <c r="AE922" i="8"/>
  <c r="I923" i="7"/>
  <c r="J922" i="7"/>
  <c r="J921" i="6"/>
  <c r="I922" i="6"/>
  <c r="B944" i="5"/>
  <c r="C943" i="5"/>
  <c r="H923" i="11" l="1"/>
  <c r="I923" i="11" s="1"/>
  <c r="I921" i="9"/>
  <c r="H922" i="9"/>
  <c r="AE923" i="8"/>
  <c r="AF922" i="8"/>
  <c r="I924" i="7"/>
  <c r="J923" i="7"/>
  <c r="J922" i="6"/>
  <c r="I923" i="6"/>
  <c r="B945" i="5"/>
  <c r="C944" i="5"/>
  <c r="H924" i="11" l="1"/>
  <c r="I924" i="11" s="1"/>
  <c r="I922" i="9"/>
  <c r="H923" i="9"/>
  <c r="AF923" i="8"/>
  <c r="AE924" i="8"/>
  <c r="J924" i="7"/>
  <c r="I925" i="7"/>
  <c r="J923" i="6"/>
  <c r="I924" i="6"/>
  <c r="B946" i="5"/>
  <c r="C945" i="5"/>
  <c r="H925" i="11" l="1"/>
  <c r="I925" i="11" s="1"/>
  <c r="I923" i="9"/>
  <c r="H924" i="9"/>
  <c r="AF924" i="8"/>
  <c r="AE925" i="8"/>
  <c r="I926" i="7"/>
  <c r="J925" i="7"/>
  <c r="J924" i="6"/>
  <c r="I925" i="6"/>
  <c r="C946" i="5"/>
  <c r="B947" i="5"/>
  <c r="H926" i="11" l="1"/>
  <c r="I926" i="11" s="1"/>
  <c r="I924" i="9"/>
  <c r="H925" i="9"/>
  <c r="AF925" i="8"/>
  <c r="AE926" i="8"/>
  <c r="I927" i="7"/>
  <c r="J926" i="7"/>
  <c r="J925" i="6"/>
  <c r="I926" i="6"/>
  <c r="B948" i="5"/>
  <c r="C947" i="5"/>
  <c r="H927" i="11" l="1"/>
  <c r="I927" i="11" s="1"/>
  <c r="I925" i="9"/>
  <c r="H926" i="9"/>
  <c r="AF926" i="8"/>
  <c r="AE927" i="8"/>
  <c r="I928" i="7"/>
  <c r="J927" i="7"/>
  <c r="J926" i="6"/>
  <c r="I927" i="6"/>
  <c r="B949" i="5"/>
  <c r="C948" i="5"/>
  <c r="H928" i="11" l="1"/>
  <c r="I928" i="11" s="1"/>
  <c r="I926" i="9"/>
  <c r="H927" i="9"/>
  <c r="AF927" i="8"/>
  <c r="AE928" i="8"/>
  <c r="I929" i="7"/>
  <c r="J928" i="7"/>
  <c r="J927" i="6"/>
  <c r="I928" i="6"/>
  <c r="B950" i="5"/>
  <c r="C949" i="5"/>
  <c r="H929" i="11" l="1"/>
  <c r="I929" i="11" s="1"/>
  <c r="I927" i="9"/>
  <c r="H928" i="9"/>
  <c r="AF928" i="8"/>
  <c r="AE929" i="8"/>
  <c r="I930" i="7"/>
  <c r="J929" i="7"/>
  <c r="J928" i="6"/>
  <c r="I929" i="6"/>
  <c r="B951" i="5"/>
  <c r="C950" i="5"/>
  <c r="H930" i="11" l="1"/>
  <c r="I930" i="11" s="1"/>
  <c r="I928" i="9"/>
  <c r="H929" i="9"/>
  <c r="AF929" i="8"/>
  <c r="AE930" i="8"/>
  <c r="I931" i="7"/>
  <c r="J930" i="7"/>
  <c r="J929" i="6"/>
  <c r="I930" i="6"/>
  <c r="B952" i="5"/>
  <c r="C951" i="5"/>
  <c r="H931" i="11" l="1"/>
  <c r="I931" i="11" s="1"/>
  <c r="I929" i="9"/>
  <c r="H930" i="9"/>
  <c r="AE931" i="8"/>
  <c r="AF930" i="8"/>
  <c r="I932" i="7"/>
  <c r="J931" i="7"/>
  <c r="J930" i="6"/>
  <c r="I931" i="6"/>
  <c r="B953" i="5"/>
  <c r="C952" i="5"/>
  <c r="H932" i="11" l="1"/>
  <c r="I932" i="11" s="1"/>
  <c r="I930" i="9"/>
  <c r="H931" i="9"/>
  <c r="AF931" i="8"/>
  <c r="AE932" i="8"/>
  <c r="J932" i="7"/>
  <c r="I933" i="7"/>
  <c r="J931" i="6"/>
  <c r="I932" i="6"/>
  <c r="B954" i="5"/>
  <c r="C953" i="5"/>
  <c r="H933" i="11" l="1"/>
  <c r="I933" i="11" s="1"/>
  <c r="I931" i="9"/>
  <c r="H932" i="9"/>
  <c r="AE933" i="8"/>
  <c r="AF932" i="8"/>
  <c r="I934" i="7"/>
  <c r="J933" i="7"/>
  <c r="J932" i="6"/>
  <c r="I933" i="6"/>
  <c r="C954" i="5"/>
  <c r="B955" i="5"/>
  <c r="H934" i="11" l="1"/>
  <c r="I934" i="11" s="1"/>
  <c r="I932" i="9"/>
  <c r="H933" i="9"/>
  <c r="AE934" i="8"/>
  <c r="AF933" i="8"/>
  <c r="I935" i="7"/>
  <c r="J934" i="7"/>
  <c r="J933" i="6"/>
  <c r="I934" i="6"/>
  <c r="B956" i="5"/>
  <c r="C955" i="5"/>
  <c r="H935" i="11" l="1"/>
  <c r="I935" i="11" s="1"/>
  <c r="I933" i="9"/>
  <c r="H934" i="9"/>
  <c r="AF934" i="8"/>
  <c r="AE935" i="8"/>
  <c r="I936" i="7"/>
  <c r="J935" i="7"/>
  <c r="J934" i="6"/>
  <c r="I935" i="6"/>
  <c r="B957" i="5"/>
  <c r="C956" i="5"/>
  <c r="H936" i="11" l="1"/>
  <c r="I936" i="11" s="1"/>
  <c r="I934" i="9"/>
  <c r="H935" i="9"/>
  <c r="AE936" i="8"/>
  <c r="AF935" i="8"/>
  <c r="I937" i="7"/>
  <c r="J936" i="7"/>
  <c r="J935" i="6"/>
  <c r="I936" i="6"/>
  <c r="B958" i="5"/>
  <c r="C957" i="5"/>
  <c r="H937" i="11" l="1"/>
  <c r="I937" i="11" s="1"/>
  <c r="I935" i="9"/>
  <c r="H936" i="9"/>
  <c r="AF936" i="8"/>
  <c r="AE937" i="8"/>
  <c r="I938" i="7"/>
  <c r="J937" i="7"/>
  <c r="J936" i="6"/>
  <c r="I937" i="6"/>
  <c r="B959" i="5"/>
  <c r="C958" i="5"/>
  <c r="H938" i="11" l="1"/>
  <c r="I938" i="11" s="1"/>
  <c r="I936" i="9"/>
  <c r="H937" i="9"/>
  <c r="AE938" i="8"/>
  <c r="AF937" i="8"/>
  <c r="I939" i="7"/>
  <c r="J938" i="7"/>
  <c r="J937" i="6"/>
  <c r="I938" i="6"/>
  <c r="B960" i="5"/>
  <c r="C959" i="5"/>
  <c r="H939" i="11" l="1"/>
  <c r="I939" i="11" s="1"/>
  <c r="I937" i="9"/>
  <c r="H938" i="9"/>
  <c r="AF938" i="8"/>
  <c r="AE939" i="8"/>
  <c r="I940" i="7"/>
  <c r="J939" i="7"/>
  <c r="J938" i="6"/>
  <c r="I939" i="6"/>
  <c r="B961" i="5"/>
  <c r="C960" i="5"/>
  <c r="H940" i="11" l="1"/>
  <c r="I940" i="11" s="1"/>
  <c r="I938" i="9"/>
  <c r="H939" i="9"/>
  <c r="AE940" i="8"/>
  <c r="AF939" i="8"/>
  <c r="J940" i="7"/>
  <c r="I941" i="7"/>
  <c r="J939" i="6"/>
  <c r="I940" i="6"/>
  <c r="B962" i="5"/>
  <c r="C961" i="5"/>
  <c r="H941" i="11" l="1"/>
  <c r="I941" i="11" s="1"/>
  <c r="I939" i="9"/>
  <c r="H940" i="9"/>
  <c r="AF940" i="8"/>
  <c r="AE941" i="8"/>
  <c r="I942" i="7"/>
  <c r="J941" i="7"/>
  <c r="J940" i="6"/>
  <c r="I941" i="6"/>
  <c r="C962" i="5"/>
  <c r="B963" i="5"/>
  <c r="H942" i="11" l="1"/>
  <c r="I942" i="11" s="1"/>
  <c r="I940" i="9"/>
  <c r="H941" i="9"/>
  <c r="AF941" i="8"/>
  <c r="AE942" i="8"/>
  <c r="I943" i="7"/>
  <c r="J942" i="7"/>
  <c r="J941" i="6"/>
  <c r="I942" i="6"/>
  <c r="B964" i="5"/>
  <c r="C963" i="5"/>
  <c r="H943" i="11" l="1"/>
  <c r="I943" i="11" s="1"/>
  <c r="I941" i="9"/>
  <c r="H942" i="9"/>
  <c r="AE943" i="8"/>
  <c r="AF942" i="8"/>
  <c r="I944" i="7"/>
  <c r="J943" i="7"/>
  <c r="J942" i="6"/>
  <c r="I943" i="6"/>
  <c r="B965" i="5"/>
  <c r="C964" i="5"/>
  <c r="H944" i="11" l="1"/>
  <c r="I944" i="11" s="1"/>
  <c r="I942" i="9"/>
  <c r="H943" i="9"/>
  <c r="AF943" i="8"/>
  <c r="AE944" i="8"/>
  <c r="I945" i="7"/>
  <c r="J944" i="7"/>
  <c r="J943" i="6"/>
  <c r="I944" i="6"/>
  <c r="B966" i="5"/>
  <c r="C965" i="5"/>
  <c r="H945" i="11" l="1"/>
  <c r="I945" i="11" s="1"/>
  <c r="I943" i="9"/>
  <c r="H944" i="9"/>
  <c r="AF944" i="8"/>
  <c r="AE945" i="8"/>
  <c r="I946" i="7"/>
  <c r="J945" i="7"/>
  <c r="J944" i="6"/>
  <c r="I945" i="6"/>
  <c r="B967" i="5"/>
  <c r="C966" i="5"/>
  <c r="H946" i="11" l="1"/>
  <c r="I946" i="11" s="1"/>
  <c r="I944" i="9"/>
  <c r="H945" i="9"/>
  <c r="AE946" i="8"/>
  <c r="AF945" i="8"/>
  <c r="I947" i="7"/>
  <c r="J946" i="7"/>
  <c r="J945" i="6"/>
  <c r="I946" i="6"/>
  <c r="B968" i="5"/>
  <c r="C967" i="5"/>
  <c r="H947" i="11" l="1"/>
  <c r="I947" i="11" s="1"/>
  <c r="I945" i="9"/>
  <c r="H946" i="9"/>
  <c r="AF946" i="8"/>
  <c r="AE947" i="8"/>
  <c r="I948" i="7"/>
  <c r="J947" i="7"/>
  <c r="J946" i="6"/>
  <c r="I947" i="6"/>
  <c r="B969" i="5"/>
  <c r="C968" i="5"/>
  <c r="H948" i="11" l="1"/>
  <c r="I948" i="11" s="1"/>
  <c r="I946" i="9"/>
  <c r="H947" i="9"/>
  <c r="AE948" i="8"/>
  <c r="AF947" i="8"/>
  <c r="J948" i="7"/>
  <c r="I949" i="7"/>
  <c r="J947" i="6"/>
  <c r="I948" i="6"/>
  <c r="B970" i="5"/>
  <c r="C969" i="5"/>
  <c r="H949" i="11" l="1"/>
  <c r="I949" i="11" s="1"/>
  <c r="I947" i="9"/>
  <c r="H948" i="9"/>
  <c r="AF948" i="8"/>
  <c r="AE949" i="8"/>
  <c r="I950" i="7"/>
  <c r="J949" i="7"/>
  <c r="J948" i="6"/>
  <c r="I949" i="6"/>
  <c r="C970" i="5"/>
  <c r="B971" i="5"/>
  <c r="H950" i="11" l="1"/>
  <c r="I950" i="11" s="1"/>
  <c r="I948" i="9"/>
  <c r="H949" i="9"/>
  <c r="AE950" i="8"/>
  <c r="AF949" i="8"/>
  <c r="I951" i="7"/>
  <c r="J950" i="7"/>
  <c r="J949" i="6"/>
  <c r="I950" i="6"/>
  <c r="B972" i="5"/>
  <c r="C971" i="5"/>
  <c r="H951" i="11" l="1"/>
  <c r="I951" i="11" s="1"/>
  <c r="I949" i="9"/>
  <c r="H950" i="9"/>
  <c r="AF950" i="8"/>
  <c r="AE951" i="8"/>
  <c r="I952" i="7"/>
  <c r="J951" i="7"/>
  <c r="J950" i="6"/>
  <c r="I951" i="6"/>
  <c r="B973" i="5"/>
  <c r="C972" i="5"/>
  <c r="H952" i="11" l="1"/>
  <c r="I952" i="11" s="1"/>
  <c r="I950" i="9"/>
  <c r="H951" i="9"/>
  <c r="AF951" i="8"/>
  <c r="AE952" i="8"/>
  <c r="I953" i="7"/>
  <c r="J952" i="7"/>
  <c r="J951" i="6"/>
  <c r="I952" i="6"/>
  <c r="B974" i="5"/>
  <c r="C973" i="5"/>
  <c r="H953" i="11" l="1"/>
  <c r="I953" i="11" s="1"/>
  <c r="I951" i="9"/>
  <c r="H952" i="9"/>
  <c r="AF952" i="8"/>
  <c r="AE953" i="8"/>
  <c r="I954" i="7"/>
  <c r="J953" i="7"/>
  <c r="J952" i="6"/>
  <c r="I953" i="6"/>
  <c r="B975" i="5"/>
  <c r="C974" i="5"/>
  <c r="H954" i="11" l="1"/>
  <c r="I954" i="11" s="1"/>
  <c r="I952" i="9"/>
  <c r="H953" i="9"/>
  <c r="AF953" i="8"/>
  <c r="AE954" i="8"/>
  <c r="I955" i="7"/>
  <c r="J954" i="7"/>
  <c r="J953" i="6"/>
  <c r="I954" i="6"/>
  <c r="B976" i="5"/>
  <c r="C975" i="5"/>
  <c r="H955" i="11" l="1"/>
  <c r="I955" i="11" s="1"/>
  <c r="I953" i="9"/>
  <c r="H954" i="9"/>
  <c r="AF954" i="8"/>
  <c r="AE955" i="8"/>
  <c r="I956" i="7"/>
  <c r="J955" i="7"/>
  <c r="J954" i="6"/>
  <c r="I955" i="6"/>
  <c r="B977" i="5"/>
  <c r="C976" i="5"/>
  <c r="H956" i="11" l="1"/>
  <c r="I956" i="11" s="1"/>
  <c r="I954" i="9"/>
  <c r="H955" i="9"/>
  <c r="AF955" i="8"/>
  <c r="AE956" i="8"/>
  <c r="J956" i="7"/>
  <c r="I957" i="7"/>
  <c r="J955" i="6"/>
  <c r="I956" i="6"/>
  <c r="B978" i="5"/>
  <c r="C977" i="5"/>
  <c r="H957" i="11" l="1"/>
  <c r="I957" i="11" s="1"/>
  <c r="I955" i="9"/>
  <c r="H956" i="9"/>
  <c r="AF956" i="8"/>
  <c r="AE957" i="8"/>
  <c r="I958" i="7"/>
  <c r="J957" i="7"/>
  <c r="J956" i="6"/>
  <c r="I957" i="6"/>
  <c r="C978" i="5"/>
  <c r="B979" i="5"/>
  <c r="H958" i="11" l="1"/>
  <c r="I958" i="11" s="1"/>
  <c r="I956" i="9"/>
  <c r="H957" i="9"/>
  <c r="AF957" i="8"/>
  <c r="AE958" i="8"/>
  <c r="I959" i="7"/>
  <c r="J958" i="7"/>
  <c r="J957" i="6"/>
  <c r="I958" i="6"/>
  <c r="B980" i="5"/>
  <c r="C979" i="5"/>
  <c r="H959" i="11" l="1"/>
  <c r="I959" i="11" s="1"/>
  <c r="I957" i="9"/>
  <c r="H958" i="9"/>
  <c r="AF958" i="8"/>
  <c r="AE959" i="8"/>
  <c r="I960" i="7"/>
  <c r="J959" i="7"/>
  <c r="J958" i="6"/>
  <c r="I959" i="6"/>
  <c r="B981" i="5"/>
  <c r="C980" i="5"/>
  <c r="H960" i="11" l="1"/>
  <c r="I960" i="11" s="1"/>
  <c r="I958" i="9"/>
  <c r="H959" i="9"/>
  <c r="AE960" i="8"/>
  <c r="AF959" i="8"/>
  <c r="I961" i="7"/>
  <c r="J960" i="7"/>
  <c r="J959" i="6"/>
  <c r="I960" i="6"/>
  <c r="B982" i="5"/>
  <c r="C981" i="5"/>
  <c r="H961" i="11" l="1"/>
  <c r="I961" i="11" s="1"/>
  <c r="I959" i="9"/>
  <c r="H960" i="9"/>
  <c r="AF960" i="8"/>
  <c r="AE961" i="8"/>
  <c r="I962" i="7"/>
  <c r="J961" i="7"/>
  <c r="J960" i="6"/>
  <c r="I961" i="6"/>
  <c r="B983" i="5"/>
  <c r="C982" i="5"/>
  <c r="H962" i="11" l="1"/>
  <c r="I962" i="11" s="1"/>
  <c r="I960" i="9"/>
  <c r="H961" i="9"/>
  <c r="AE962" i="8"/>
  <c r="AF961" i="8"/>
  <c r="I963" i="7"/>
  <c r="J962" i="7"/>
  <c r="J961" i="6"/>
  <c r="I962" i="6"/>
  <c r="B984" i="5"/>
  <c r="C983" i="5"/>
  <c r="H963" i="11" l="1"/>
  <c r="I963" i="11" s="1"/>
  <c r="I961" i="9"/>
  <c r="H962" i="9"/>
  <c r="AE963" i="8"/>
  <c r="AF962" i="8"/>
  <c r="I964" i="7"/>
  <c r="J963" i="7"/>
  <c r="J962" i="6"/>
  <c r="I963" i="6"/>
  <c r="B985" i="5"/>
  <c r="C984" i="5"/>
  <c r="H964" i="11" l="1"/>
  <c r="I964" i="11" s="1"/>
  <c r="I962" i="9"/>
  <c r="H963" i="9"/>
  <c r="AE964" i="8"/>
  <c r="AF963" i="8"/>
  <c r="J964" i="7"/>
  <c r="I965" i="7"/>
  <c r="J963" i="6"/>
  <c r="I964" i="6"/>
  <c r="B986" i="5"/>
  <c r="C985" i="5"/>
  <c r="H965" i="11" l="1"/>
  <c r="I965" i="11" s="1"/>
  <c r="I963" i="9"/>
  <c r="H964" i="9"/>
  <c r="AF964" i="8"/>
  <c r="AE965" i="8"/>
  <c r="I966" i="7"/>
  <c r="J965" i="7"/>
  <c r="J964" i="6"/>
  <c r="I965" i="6"/>
  <c r="C986" i="5"/>
  <c r="B987" i="5"/>
  <c r="H966" i="11" l="1"/>
  <c r="I966" i="11" s="1"/>
  <c r="I964" i="9"/>
  <c r="H965" i="9"/>
  <c r="AF965" i="8"/>
  <c r="AE966" i="8"/>
  <c r="I967" i="7"/>
  <c r="J966" i="7"/>
  <c r="J965" i="6"/>
  <c r="I966" i="6"/>
  <c r="B988" i="5"/>
  <c r="C987" i="5"/>
  <c r="H967" i="11" l="1"/>
  <c r="I967" i="11" s="1"/>
  <c r="I965" i="9"/>
  <c r="H966" i="9"/>
  <c r="AF966" i="8"/>
  <c r="AE967" i="8"/>
  <c r="I968" i="7"/>
  <c r="J967" i="7"/>
  <c r="J966" i="6"/>
  <c r="I967" i="6"/>
  <c r="B989" i="5"/>
  <c r="C988" i="5"/>
  <c r="H968" i="11" l="1"/>
  <c r="I968" i="11" s="1"/>
  <c r="I966" i="9"/>
  <c r="H967" i="9"/>
  <c r="AE968" i="8"/>
  <c r="AF967" i="8"/>
  <c r="I969" i="7"/>
  <c r="J968" i="7"/>
  <c r="J967" i="6"/>
  <c r="I968" i="6"/>
  <c r="B990" i="5"/>
  <c r="C989" i="5"/>
  <c r="H969" i="11" l="1"/>
  <c r="I969" i="11" s="1"/>
  <c r="I967" i="9"/>
  <c r="H968" i="9"/>
  <c r="AF968" i="8"/>
  <c r="AE969" i="8"/>
  <c r="I970" i="7"/>
  <c r="J969" i="7"/>
  <c r="J968" i="6"/>
  <c r="I969" i="6"/>
  <c r="B991" i="5"/>
  <c r="C990" i="5"/>
  <c r="H970" i="11" l="1"/>
  <c r="I970" i="11" s="1"/>
  <c r="I968" i="9"/>
  <c r="H969" i="9"/>
  <c r="AF969" i="8"/>
  <c r="AE970" i="8"/>
  <c r="I971" i="7"/>
  <c r="J970" i="7"/>
  <c r="J969" i="6"/>
  <c r="I970" i="6"/>
  <c r="B992" i="5"/>
  <c r="C991" i="5"/>
  <c r="H971" i="11" l="1"/>
  <c r="I971" i="11" s="1"/>
  <c r="I969" i="9"/>
  <c r="H970" i="9"/>
  <c r="AF970" i="8"/>
  <c r="AE971" i="8"/>
  <c r="I972" i="7"/>
  <c r="J971" i="7"/>
  <c r="J970" i="6"/>
  <c r="I971" i="6"/>
  <c r="B993" i="5"/>
  <c r="C992" i="5"/>
  <c r="H972" i="11" l="1"/>
  <c r="I972" i="11" s="1"/>
  <c r="I970" i="9"/>
  <c r="H971" i="9"/>
  <c r="AF971" i="8"/>
  <c r="AE972" i="8"/>
  <c r="J972" i="7"/>
  <c r="I973" i="7"/>
  <c r="J971" i="6"/>
  <c r="I972" i="6"/>
  <c r="B994" i="5"/>
  <c r="C993" i="5"/>
  <c r="H973" i="11" l="1"/>
  <c r="I973" i="11" s="1"/>
  <c r="I971" i="9"/>
  <c r="H972" i="9"/>
  <c r="AE973" i="8"/>
  <c r="AF972" i="8"/>
  <c r="I974" i="7"/>
  <c r="J973" i="7"/>
  <c r="J972" i="6"/>
  <c r="I973" i="6"/>
  <c r="C994" i="5"/>
  <c r="B995" i="5"/>
  <c r="H974" i="11" l="1"/>
  <c r="I974" i="11" s="1"/>
  <c r="I972" i="9"/>
  <c r="H973" i="9"/>
  <c r="AE974" i="8"/>
  <c r="AF973" i="8"/>
  <c r="I975" i="7"/>
  <c r="J974" i="7"/>
  <c r="J973" i="6"/>
  <c r="I974" i="6"/>
  <c r="B996" i="5"/>
  <c r="C995" i="5"/>
  <c r="H975" i="11" l="1"/>
  <c r="I975" i="11" s="1"/>
  <c r="I973" i="9"/>
  <c r="H974" i="9"/>
  <c r="AE975" i="8"/>
  <c r="AF974" i="8"/>
  <c r="I976" i="7"/>
  <c r="J975" i="7"/>
  <c r="J974" i="6"/>
  <c r="I975" i="6"/>
  <c r="B997" i="5"/>
  <c r="C996" i="5"/>
  <c r="H976" i="11" l="1"/>
  <c r="I976" i="11" s="1"/>
  <c r="I974" i="9"/>
  <c r="H975" i="9"/>
  <c r="AF975" i="8"/>
  <c r="AE976" i="8"/>
  <c r="I977" i="7"/>
  <c r="J976" i="7"/>
  <c r="J975" i="6"/>
  <c r="I976" i="6"/>
  <c r="B998" i="5"/>
  <c r="C997" i="5"/>
  <c r="H977" i="11" l="1"/>
  <c r="I977" i="11" s="1"/>
  <c r="I975" i="9"/>
  <c r="H976" i="9"/>
  <c r="AE977" i="8"/>
  <c r="AF976" i="8"/>
  <c r="I978" i="7"/>
  <c r="J977" i="7"/>
  <c r="J976" i="6"/>
  <c r="I977" i="6"/>
  <c r="B999" i="5"/>
  <c r="C998" i="5"/>
  <c r="H978" i="11" l="1"/>
  <c r="I978" i="11" s="1"/>
  <c r="I976" i="9"/>
  <c r="H977" i="9"/>
  <c r="AE978" i="8"/>
  <c r="AF977" i="8"/>
  <c r="I979" i="7"/>
  <c r="J978" i="7"/>
  <c r="J977" i="6"/>
  <c r="I978" i="6"/>
  <c r="B1000" i="5"/>
  <c r="C999" i="5"/>
  <c r="H979" i="11" l="1"/>
  <c r="I979" i="11" s="1"/>
  <c r="I977" i="9"/>
  <c r="H978" i="9"/>
  <c r="AF978" i="8"/>
  <c r="AE979" i="8"/>
  <c r="I980" i="7"/>
  <c r="J979" i="7"/>
  <c r="J978" i="6"/>
  <c r="I979" i="6"/>
  <c r="B1001" i="5"/>
  <c r="C1000" i="5"/>
  <c r="H980" i="11" l="1"/>
  <c r="I980" i="11" s="1"/>
  <c r="I978" i="9"/>
  <c r="H979" i="9"/>
  <c r="AE980" i="8"/>
  <c r="AF979" i="8"/>
  <c r="J980" i="7"/>
  <c r="I981" i="7"/>
  <c r="J979" i="6"/>
  <c r="I980" i="6"/>
  <c r="B1002" i="5"/>
  <c r="C1001" i="5"/>
  <c r="H981" i="11" l="1"/>
  <c r="I981" i="11" s="1"/>
  <c r="I979" i="9"/>
  <c r="H980" i="9"/>
  <c r="AE981" i="8"/>
  <c r="AF980" i="8"/>
  <c r="I982" i="7"/>
  <c r="J981" i="7"/>
  <c r="J980" i="6"/>
  <c r="I981" i="6"/>
  <c r="C1002" i="5"/>
  <c r="B1003" i="5"/>
  <c r="H982" i="11" l="1"/>
  <c r="I982" i="11" s="1"/>
  <c r="I980" i="9"/>
  <c r="H981" i="9"/>
  <c r="AE982" i="8"/>
  <c r="AF981" i="8"/>
  <c r="I983" i="7"/>
  <c r="J982" i="7"/>
  <c r="J981" i="6"/>
  <c r="I982" i="6"/>
  <c r="B1004" i="5"/>
  <c r="C1003" i="5"/>
  <c r="H983" i="11" l="1"/>
  <c r="I983" i="11" s="1"/>
  <c r="I981" i="9"/>
  <c r="H982" i="9"/>
  <c r="AF982" i="8"/>
  <c r="AE983" i="8"/>
  <c r="I984" i="7"/>
  <c r="J983" i="7"/>
  <c r="J982" i="6"/>
  <c r="I983" i="6"/>
  <c r="B1005" i="5"/>
  <c r="C1004" i="5"/>
  <c r="H984" i="11" l="1"/>
  <c r="I984" i="11" s="1"/>
  <c r="I982" i="9"/>
  <c r="H983" i="9"/>
  <c r="AE984" i="8"/>
  <c r="AF983" i="8"/>
  <c r="I985" i="7"/>
  <c r="J984" i="7"/>
  <c r="J983" i="6"/>
  <c r="I984" i="6"/>
  <c r="B1006" i="5"/>
  <c r="C1005" i="5"/>
  <c r="H985" i="11" l="1"/>
  <c r="I985" i="11" s="1"/>
  <c r="I983" i="9"/>
  <c r="H984" i="9"/>
  <c r="AF984" i="8"/>
  <c r="AE985" i="8"/>
  <c r="I986" i="7"/>
  <c r="J985" i="7"/>
  <c r="J984" i="6"/>
  <c r="I985" i="6"/>
  <c r="B1007" i="5"/>
  <c r="C1006" i="5"/>
  <c r="H986" i="11" l="1"/>
  <c r="I986" i="11" s="1"/>
  <c r="I984" i="9"/>
  <c r="H985" i="9"/>
  <c r="AF985" i="8"/>
  <c r="AE986" i="8"/>
  <c r="I987" i="7"/>
  <c r="J986" i="7"/>
  <c r="J985" i="6"/>
  <c r="I986" i="6"/>
  <c r="B1008" i="5"/>
  <c r="C1007" i="5"/>
  <c r="H987" i="11" l="1"/>
  <c r="I987" i="11" s="1"/>
  <c r="I985" i="9"/>
  <c r="H986" i="9"/>
  <c r="AF986" i="8"/>
  <c r="AE987" i="8"/>
  <c r="I988" i="7"/>
  <c r="J987" i="7"/>
  <c r="J986" i="6"/>
  <c r="I987" i="6"/>
  <c r="B1009" i="5"/>
  <c r="C1008" i="5"/>
  <c r="H988" i="11" l="1"/>
  <c r="I988" i="11" s="1"/>
  <c r="I986" i="9"/>
  <c r="H987" i="9"/>
  <c r="AF987" i="8"/>
  <c r="AE988" i="8"/>
  <c r="J988" i="7"/>
  <c r="I989" i="7"/>
  <c r="J987" i="6"/>
  <c r="I988" i="6"/>
  <c r="B1010" i="5"/>
  <c r="C1009" i="5"/>
  <c r="H989" i="11" l="1"/>
  <c r="I989" i="11" s="1"/>
  <c r="I987" i="9"/>
  <c r="H988" i="9"/>
  <c r="AE989" i="8"/>
  <c r="AF988" i="8"/>
  <c r="I990" i="7"/>
  <c r="J989" i="7"/>
  <c r="J988" i="6"/>
  <c r="I989" i="6"/>
  <c r="C1010" i="5"/>
  <c r="B1011" i="5"/>
  <c r="H990" i="11" l="1"/>
  <c r="I990" i="11" s="1"/>
  <c r="I988" i="9"/>
  <c r="H989" i="9"/>
  <c r="AF989" i="8"/>
  <c r="AE990" i="8"/>
  <c r="I991" i="7"/>
  <c r="J990" i="7"/>
  <c r="J989" i="6"/>
  <c r="I990" i="6"/>
  <c r="B1012" i="5"/>
  <c r="C1011" i="5"/>
  <c r="H991" i="11" l="1"/>
  <c r="I991" i="11" s="1"/>
  <c r="I989" i="9"/>
  <c r="H990" i="9"/>
  <c r="AE991" i="8"/>
  <c r="AF990" i="8"/>
  <c r="I992" i="7"/>
  <c r="J991" i="7"/>
  <c r="J990" i="6"/>
  <c r="I991" i="6"/>
  <c r="B1013" i="5"/>
  <c r="C1012" i="5"/>
  <c r="H992" i="11" l="1"/>
  <c r="I992" i="11" s="1"/>
  <c r="I990" i="9"/>
  <c r="H991" i="9"/>
  <c r="AE992" i="8"/>
  <c r="AF991" i="8"/>
  <c r="I993" i="7"/>
  <c r="J992" i="7"/>
  <c r="J991" i="6"/>
  <c r="I992" i="6"/>
  <c r="B1014" i="5"/>
  <c r="C1013" i="5"/>
  <c r="H993" i="11" l="1"/>
  <c r="I993" i="11" s="1"/>
  <c r="I991" i="9"/>
  <c r="H992" i="9"/>
  <c r="AE993" i="8"/>
  <c r="AF992" i="8"/>
  <c r="I994" i="7"/>
  <c r="J993" i="7"/>
  <c r="J992" i="6"/>
  <c r="I993" i="6"/>
  <c r="B1015" i="5"/>
  <c r="C1014" i="5"/>
  <c r="H994" i="11" l="1"/>
  <c r="I994" i="11" s="1"/>
  <c r="I992" i="9"/>
  <c r="H993" i="9"/>
  <c r="AF993" i="8"/>
  <c r="AE994" i="8"/>
  <c r="I995" i="7"/>
  <c r="J994" i="7"/>
  <c r="J993" i="6"/>
  <c r="I994" i="6"/>
  <c r="B1016" i="5"/>
  <c r="C1015" i="5"/>
  <c r="H995" i="11" l="1"/>
  <c r="I995" i="11" s="1"/>
  <c r="I993" i="9"/>
  <c r="H994" i="9"/>
  <c r="AE995" i="8"/>
  <c r="AF994" i="8"/>
  <c r="I996" i="7"/>
  <c r="J995" i="7"/>
  <c r="J994" i="6"/>
  <c r="I995" i="6"/>
  <c r="B1017" i="5"/>
  <c r="C1016" i="5"/>
  <c r="H996" i="11" l="1"/>
  <c r="I996" i="11" s="1"/>
  <c r="I994" i="9"/>
  <c r="H995" i="9"/>
  <c r="AE996" i="8"/>
  <c r="AF995" i="8"/>
  <c r="J996" i="7"/>
  <c r="I997" i="7"/>
  <c r="J995" i="6"/>
  <c r="I996" i="6"/>
  <c r="B1018" i="5"/>
  <c r="C1017" i="5"/>
  <c r="H997" i="11" l="1"/>
  <c r="I997" i="11" s="1"/>
  <c r="I995" i="9"/>
  <c r="H996" i="9"/>
  <c r="AF996" i="8"/>
  <c r="AE997" i="8"/>
  <c r="I998" i="7"/>
  <c r="J997" i="7"/>
  <c r="J996" i="6"/>
  <c r="I997" i="6"/>
  <c r="C1018" i="5"/>
  <c r="B1019" i="5"/>
  <c r="H998" i="11" l="1"/>
  <c r="I998" i="11" s="1"/>
  <c r="I996" i="9"/>
  <c r="H997" i="9"/>
  <c r="AE998" i="8"/>
  <c r="AF997" i="8"/>
  <c r="I999" i="7"/>
  <c r="J998" i="7"/>
  <c r="J997" i="6"/>
  <c r="I998" i="6"/>
  <c r="B1020" i="5"/>
  <c r="C1019" i="5"/>
  <c r="H999" i="11" l="1"/>
  <c r="I999" i="11" s="1"/>
  <c r="I997" i="9"/>
  <c r="H998" i="9"/>
  <c r="AE999" i="8"/>
  <c r="AF998" i="8"/>
  <c r="I1000" i="7"/>
  <c r="J999" i="7"/>
  <c r="J998" i="6"/>
  <c r="I999" i="6"/>
  <c r="B1021" i="5"/>
  <c r="C1020" i="5"/>
  <c r="H1000" i="11" l="1"/>
  <c r="I1000" i="11" s="1"/>
  <c r="I998" i="9"/>
  <c r="H999" i="9"/>
  <c r="AF999" i="8"/>
  <c r="AE1000" i="8"/>
  <c r="I1001" i="7"/>
  <c r="J1000" i="7"/>
  <c r="J999" i="6"/>
  <c r="I1000" i="6"/>
  <c r="B1022" i="5"/>
  <c r="C1021" i="5"/>
  <c r="H1001" i="11" l="1"/>
  <c r="I1001" i="11" s="1"/>
  <c r="I999" i="9"/>
  <c r="H1000" i="9"/>
  <c r="AE1001" i="8"/>
  <c r="AF1000" i="8"/>
  <c r="I1002" i="7"/>
  <c r="J1001" i="7"/>
  <c r="J1000" i="6"/>
  <c r="I1001" i="6"/>
  <c r="B1023" i="5"/>
  <c r="C1022" i="5"/>
  <c r="H1002" i="11" l="1"/>
  <c r="I1002" i="11" s="1"/>
  <c r="I1000" i="9"/>
  <c r="H1001" i="9"/>
  <c r="AF1001" i="8"/>
  <c r="AE1002" i="8"/>
  <c r="I1003" i="7"/>
  <c r="J1002" i="7"/>
  <c r="J1001" i="6"/>
  <c r="I1002" i="6"/>
  <c r="B1024" i="5"/>
  <c r="C1023" i="5"/>
  <c r="H1003" i="11" l="1"/>
  <c r="I1003" i="11" s="1"/>
  <c r="I1001" i="9"/>
  <c r="H1002" i="9"/>
  <c r="AF1002" i="8"/>
  <c r="AE1003" i="8"/>
  <c r="I1004" i="7"/>
  <c r="J1003" i="7"/>
  <c r="J1002" i="6"/>
  <c r="I1003" i="6"/>
  <c r="B1025" i="5"/>
  <c r="C1024" i="5"/>
  <c r="H1004" i="11" l="1"/>
  <c r="I1004" i="11" s="1"/>
  <c r="I1002" i="9"/>
  <c r="H1003" i="9"/>
  <c r="AE1004" i="8"/>
  <c r="AF1003" i="8"/>
  <c r="J1004" i="7"/>
  <c r="I1005" i="7"/>
  <c r="J1003" i="6"/>
  <c r="I1004" i="6"/>
  <c r="B1026" i="5"/>
  <c r="C1025" i="5"/>
  <c r="H1005" i="11" l="1"/>
  <c r="I1005" i="11" s="1"/>
  <c r="I1003" i="9"/>
  <c r="H1004" i="9"/>
  <c r="AE1005" i="8"/>
  <c r="AF1004" i="8"/>
  <c r="I1006" i="7"/>
  <c r="J1005" i="7"/>
  <c r="J1004" i="6"/>
  <c r="I1005" i="6"/>
  <c r="C1026" i="5"/>
  <c r="B1027" i="5"/>
  <c r="H1006" i="11" l="1"/>
  <c r="I1006" i="11" s="1"/>
  <c r="I1004" i="9"/>
  <c r="H1005" i="9"/>
  <c r="AF1005" i="8"/>
  <c r="AE1006" i="8"/>
  <c r="I1007" i="7"/>
  <c r="J1006" i="7"/>
  <c r="J1005" i="6"/>
  <c r="I1006" i="6"/>
  <c r="B1028" i="5"/>
  <c r="C1027" i="5"/>
  <c r="H1007" i="11" l="1"/>
  <c r="I1007" i="11" s="1"/>
  <c r="I1005" i="9"/>
  <c r="H1006" i="9"/>
  <c r="AF1006" i="8"/>
  <c r="AE1007" i="8"/>
  <c r="I1008" i="7"/>
  <c r="J1007" i="7"/>
  <c r="J1006" i="6"/>
  <c r="I1007" i="6"/>
  <c r="B1029" i="5"/>
  <c r="C1028" i="5"/>
  <c r="H1008" i="11" l="1"/>
  <c r="I1008" i="11" s="1"/>
  <c r="I1006" i="9"/>
  <c r="H1007" i="9"/>
  <c r="AF1007" i="8"/>
  <c r="AE1008" i="8"/>
  <c r="I1009" i="7"/>
  <c r="J1008" i="7"/>
  <c r="J1007" i="6"/>
  <c r="I1008" i="6"/>
  <c r="B1030" i="5"/>
  <c r="C1029" i="5"/>
  <c r="H1009" i="11" l="1"/>
  <c r="I1009" i="11" s="1"/>
  <c r="I1007" i="9"/>
  <c r="H1008" i="9"/>
  <c r="AF1008" i="8"/>
  <c r="AE1009" i="8"/>
  <c r="I1010" i="7"/>
  <c r="J1009" i="7"/>
  <c r="J1008" i="6"/>
  <c r="I1009" i="6"/>
  <c r="B1031" i="5"/>
  <c r="C1030" i="5"/>
  <c r="H1010" i="11" l="1"/>
  <c r="I1010" i="11" s="1"/>
  <c r="I1008" i="9"/>
  <c r="H1009" i="9"/>
  <c r="AF1009" i="8"/>
  <c r="AE1010" i="8"/>
  <c r="I1011" i="7"/>
  <c r="J1010" i="7"/>
  <c r="J1009" i="6"/>
  <c r="I1010" i="6"/>
  <c r="B1032" i="5"/>
  <c r="C1031" i="5"/>
  <c r="H1011" i="11" l="1"/>
  <c r="I1011" i="11" s="1"/>
  <c r="I1009" i="9"/>
  <c r="H1010" i="9"/>
  <c r="AF1010" i="8"/>
  <c r="AE1011" i="8"/>
  <c r="I1012" i="7"/>
  <c r="J1011" i="7"/>
  <c r="J1010" i="6"/>
  <c r="I1011" i="6"/>
  <c r="B1033" i="5"/>
  <c r="C1032" i="5"/>
  <c r="H1012" i="11" l="1"/>
  <c r="I1012" i="11" s="1"/>
  <c r="I1010" i="9"/>
  <c r="H1011" i="9"/>
  <c r="AE1012" i="8"/>
  <c r="AF1011" i="8"/>
  <c r="J1012" i="7"/>
  <c r="I1013" i="7"/>
  <c r="J1011" i="6"/>
  <c r="I1012" i="6"/>
  <c r="B1034" i="5"/>
  <c r="C1033" i="5"/>
  <c r="H1013" i="11" l="1"/>
  <c r="I1013" i="11" s="1"/>
  <c r="I1011" i="9"/>
  <c r="H1012" i="9"/>
  <c r="AF1012" i="8"/>
  <c r="AE1013" i="8"/>
  <c r="I1014" i="7"/>
  <c r="J1013" i="7"/>
  <c r="J1012" i="6"/>
  <c r="I1013" i="6"/>
  <c r="C1034" i="5"/>
  <c r="B1035" i="5"/>
  <c r="H1014" i="11" l="1"/>
  <c r="I1014" i="11" s="1"/>
  <c r="I1012" i="9"/>
  <c r="H1013" i="9"/>
  <c r="AF1013" i="8"/>
  <c r="AE1014" i="8"/>
  <c r="I1015" i="7"/>
  <c r="J1014" i="7"/>
  <c r="J1013" i="6"/>
  <c r="I1014" i="6"/>
  <c r="B1036" i="5"/>
  <c r="C1035" i="5"/>
  <c r="H1015" i="11" l="1"/>
  <c r="I1015" i="11" s="1"/>
  <c r="I1013" i="9"/>
  <c r="H1014" i="9"/>
  <c r="AE1015" i="8"/>
  <c r="AF1014" i="8"/>
  <c r="I1016" i="7"/>
  <c r="J1015" i="7"/>
  <c r="J1014" i="6"/>
  <c r="I1015" i="6"/>
  <c r="B1037" i="5"/>
  <c r="C1036" i="5"/>
  <c r="H1016" i="11" l="1"/>
  <c r="I1016" i="11" s="1"/>
  <c r="I1014" i="9"/>
  <c r="H1015" i="9"/>
  <c r="AF1015" i="8"/>
  <c r="AE1016" i="8"/>
  <c r="I1017" i="7"/>
  <c r="J1016" i="7"/>
  <c r="J1015" i="6"/>
  <c r="I1016" i="6"/>
  <c r="B1038" i="5"/>
  <c r="C1037" i="5"/>
  <c r="H1017" i="11" l="1"/>
  <c r="I1017" i="11" s="1"/>
  <c r="I1015" i="9"/>
  <c r="H1016" i="9"/>
  <c r="AF1016" i="8"/>
  <c r="AE1017" i="8"/>
  <c r="I1018" i="7"/>
  <c r="J1017" i="7"/>
  <c r="J1016" i="6"/>
  <c r="I1017" i="6"/>
  <c r="B1039" i="5"/>
  <c r="C1038" i="5"/>
  <c r="H1018" i="11" l="1"/>
  <c r="I1018" i="11" s="1"/>
  <c r="I1016" i="9"/>
  <c r="H1017" i="9"/>
  <c r="AE1018" i="8"/>
  <c r="AF1017" i="8"/>
  <c r="I1019" i="7"/>
  <c r="J1018" i="7"/>
  <c r="J1017" i="6"/>
  <c r="I1018" i="6"/>
  <c r="B1040" i="5"/>
  <c r="C1039" i="5"/>
  <c r="H1019" i="11" l="1"/>
  <c r="I1019" i="11" s="1"/>
  <c r="I1017" i="9"/>
  <c r="H1018" i="9"/>
  <c r="AF1018" i="8"/>
  <c r="AE1019" i="8"/>
  <c r="I1020" i="7"/>
  <c r="J1019" i="7"/>
  <c r="J1018" i="6"/>
  <c r="I1019" i="6"/>
  <c r="B1041" i="5"/>
  <c r="C1040" i="5"/>
  <c r="H1020" i="11" l="1"/>
  <c r="I1020" i="11" s="1"/>
  <c r="I1018" i="9"/>
  <c r="H1019" i="9"/>
  <c r="AE1020" i="8"/>
  <c r="AF1019" i="8"/>
  <c r="J1020" i="7"/>
  <c r="I1021" i="7"/>
  <c r="J1019" i="6"/>
  <c r="I1020" i="6"/>
  <c r="B1042" i="5"/>
  <c r="C1041" i="5"/>
  <c r="H1021" i="11" l="1"/>
  <c r="I1021" i="11" s="1"/>
  <c r="I1019" i="9"/>
  <c r="H1020" i="9"/>
  <c r="AF1020" i="8"/>
  <c r="AE1021" i="8"/>
  <c r="I1022" i="7"/>
  <c r="J1021" i="7"/>
  <c r="J1020" i="6"/>
  <c r="I1021" i="6"/>
  <c r="C1042" i="5"/>
  <c r="B1043" i="5"/>
  <c r="H1022" i="11" l="1"/>
  <c r="I1022" i="11" s="1"/>
  <c r="I1020" i="9"/>
  <c r="H1021" i="9"/>
  <c r="AE1022" i="8"/>
  <c r="AF1021" i="8"/>
  <c r="I1023" i="7"/>
  <c r="J1022" i="7"/>
  <c r="J1021" i="6"/>
  <c r="I1022" i="6"/>
  <c r="B1044" i="5"/>
  <c r="C1043" i="5"/>
  <c r="H1023" i="11" l="1"/>
  <c r="I1023" i="11" s="1"/>
  <c r="I1021" i="9"/>
  <c r="H1022" i="9"/>
  <c r="AF1022" i="8"/>
  <c r="AE1023" i="8"/>
  <c r="I1024" i="7"/>
  <c r="J1023" i="7"/>
  <c r="J1022" i="6"/>
  <c r="I1023" i="6"/>
  <c r="B1045" i="5"/>
  <c r="C1044" i="5"/>
  <c r="H1024" i="11" l="1"/>
  <c r="I1024" i="11" s="1"/>
  <c r="I1022" i="9"/>
  <c r="H1023" i="9"/>
  <c r="AE1024" i="8"/>
  <c r="AF1023" i="8"/>
  <c r="I1025" i="7"/>
  <c r="J1024" i="7"/>
  <c r="J1023" i="6"/>
  <c r="I1024" i="6"/>
  <c r="B1046" i="5"/>
  <c r="C1045" i="5"/>
  <c r="H1025" i="11" l="1"/>
  <c r="I1025" i="11" s="1"/>
  <c r="I1023" i="9"/>
  <c r="H1024" i="9"/>
  <c r="AE1025" i="8"/>
  <c r="AF1024" i="8"/>
  <c r="I1026" i="7"/>
  <c r="J1025" i="7"/>
  <c r="J1024" i="6"/>
  <c r="I1025" i="6"/>
  <c r="B1047" i="5"/>
  <c r="C1046" i="5"/>
  <c r="H1026" i="11" l="1"/>
  <c r="I1026" i="11" s="1"/>
  <c r="I1024" i="9"/>
  <c r="H1025" i="9"/>
  <c r="AE1026" i="8"/>
  <c r="AF1025" i="8"/>
  <c r="I1027" i="7"/>
  <c r="J1026" i="7"/>
  <c r="J1025" i="6"/>
  <c r="I1026" i="6"/>
  <c r="B1048" i="5"/>
  <c r="C1047" i="5"/>
  <c r="H1027" i="11" l="1"/>
  <c r="I1027" i="11" s="1"/>
  <c r="I1025" i="9"/>
  <c r="H1026" i="9"/>
  <c r="AE1027" i="8"/>
  <c r="AF1026" i="8"/>
  <c r="I1028" i="7"/>
  <c r="J1027" i="7"/>
  <c r="J1026" i="6"/>
  <c r="I1027" i="6"/>
  <c r="B1049" i="5"/>
  <c r="C1048" i="5"/>
  <c r="H1028" i="11" l="1"/>
  <c r="I1028" i="11" s="1"/>
  <c r="I1026" i="9"/>
  <c r="H1027" i="9"/>
  <c r="AF1027" i="8"/>
  <c r="AE1028" i="8"/>
  <c r="J1028" i="7"/>
  <c r="I1029" i="7"/>
  <c r="J1027" i="6"/>
  <c r="I1028" i="6"/>
  <c r="B1050" i="5"/>
  <c r="C1049" i="5"/>
  <c r="H1029" i="11" l="1"/>
  <c r="I1029" i="11" s="1"/>
  <c r="I1027" i="9"/>
  <c r="H1028" i="9"/>
  <c r="AE1029" i="8"/>
  <c r="AF1028" i="8"/>
  <c r="I1030" i="7"/>
  <c r="J1029" i="7"/>
  <c r="J1028" i="6"/>
  <c r="I1029" i="6"/>
  <c r="C1050" i="5"/>
  <c r="B1051" i="5"/>
  <c r="H1030" i="11" l="1"/>
  <c r="I1030" i="11" s="1"/>
  <c r="I1028" i="9"/>
  <c r="H1029" i="9"/>
  <c r="AF1029" i="8"/>
  <c r="AE1030" i="8"/>
  <c r="I1031" i="7"/>
  <c r="J1030" i="7"/>
  <c r="J1029" i="6"/>
  <c r="I1030" i="6"/>
  <c r="B1052" i="5"/>
  <c r="C1051" i="5"/>
  <c r="H1031" i="11" l="1"/>
  <c r="I1031" i="11" s="1"/>
  <c r="I1029" i="9"/>
  <c r="H1030" i="9"/>
  <c r="AE1031" i="8"/>
  <c r="AF1030" i="8"/>
  <c r="I1032" i="7"/>
  <c r="J1031" i="7"/>
  <c r="J1030" i="6"/>
  <c r="I1031" i="6"/>
  <c r="B1053" i="5"/>
  <c r="C1052" i="5"/>
  <c r="H1032" i="11" l="1"/>
  <c r="I1032" i="11" s="1"/>
  <c r="I1030" i="9"/>
  <c r="H1031" i="9"/>
  <c r="AE1032" i="8"/>
  <c r="AF1031" i="8"/>
  <c r="I1033" i="7"/>
  <c r="J1032" i="7"/>
  <c r="J1031" i="6"/>
  <c r="I1032" i="6"/>
  <c r="B1054" i="5"/>
  <c r="C1053" i="5"/>
  <c r="H1033" i="11" l="1"/>
  <c r="I1033" i="11" s="1"/>
  <c r="I1031" i="9"/>
  <c r="H1032" i="9"/>
  <c r="AF1032" i="8"/>
  <c r="AE1033" i="8"/>
  <c r="I1034" i="7"/>
  <c r="J1033" i="7"/>
  <c r="J1032" i="6"/>
  <c r="I1033" i="6"/>
  <c r="B1055" i="5"/>
  <c r="C1054" i="5"/>
  <c r="H1034" i="11" l="1"/>
  <c r="I1034" i="11" s="1"/>
  <c r="I1032" i="9"/>
  <c r="H1033" i="9"/>
  <c r="AE1034" i="8"/>
  <c r="AF1033" i="8"/>
  <c r="I1035" i="7"/>
  <c r="J1034" i="7"/>
  <c r="J1033" i="6"/>
  <c r="I1034" i="6"/>
  <c r="B1056" i="5"/>
  <c r="C1055" i="5"/>
  <c r="H1035" i="11" l="1"/>
  <c r="I1035" i="11" s="1"/>
  <c r="I1033" i="9"/>
  <c r="H1034" i="9"/>
  <c r="AE1035" i="8"/>
  <c r="AF1034" i="8"/>
  <c r="I1036" i="7"/>
  <c r="J1035" i="7"/>
  <c r="J1034" i="6"/>
  <c r="I1035" i="6"/>
  <c r="B1057" i="5"/>
  <c r="C1056" i="5"/>
  <c r="H1036" i="11" l="1"/>
  <c r="I1036" i="11" s="1"/>
  <c r="I1034" i="9"/>
  <c r="H1035" i="9"/>
  <c r="AE1036" i="8"/>
  <c r="AF1035" i="8"/>
  <c r="J1036" i="7"/>
  <c r="I1037" i="7"/>
  <c r="J1035" i="6"/>
  <c r="I1036" i="6"/>
  <c r="B1058" i="5"/>
  <c r="C1057" i="5"/>
  <c r="H1037" i="11" l="1"/>
  <c r="I1037" i="11" s="1"/>
  <c r="I1035" i="9"/>
  <c r="H1036" i="9"/>
  <c r="AF1036" i="8"/>
  <c r="AE1037" i="8"/>
  <c r="I1038" i="7"/>
  <c r="J1037" i="7"/>
  <c r="J1036" i="6"/>
  <c r="I1037" i="6"/>
  <c r="C1058" i="5"/>
  <c r="B1059" i="5"/>
  <c r="H1038" i="11" l="1"/>
  <c r="I1038" i="11" s="1"/>
  <c r="I1036" i="9"/>
  <c r="H1037" i="9"/>
  <c r="AF1037" i="8"/>
  <c r="AE1038" i="8"/>
  <c r="I1039" i="7"/>
  <c r="J1038" i="7"/>
  <c r="J1037" i="6"/>
  <c r="I1038" i="6"/>
  <c r="B1060" i="5"/>
  <c r="C1059" i="5"/>
  <c r="H1039" i="11" l="1"/>
  <c r="I1039" i="11" s="1"/>
  <c r="I1037" i="9"/>
  <c r="H1038" i="9"/>
  <c r="AF1038" i="8"/>
  <c r="AE1039" i="8"/>
  <c r="I1040" i="7"/>
  <c r="J1039" i="7"/>
  <c r="J1038" i="6"/>
  <c r="I1039" i="6"/>
  <c r="B1061" i="5"/>
  <c r="C1060" i="5"/>
  <c r="H1040" i="11" l="1"/>
  <c r="I1040" i="11" s="1"/>
  <c r="I1038" i="9"/>
  <c r="H1039" i="9"/>
  <c r="AF1039" i="8"/>
  <c r="AE1040" i="8"/>
  <c r="I1041" i="7"/>
  <c r="J1040" i="7"/>
  <c r="J1039" i="6"/>
  <c r="I1040" i="6"/>
  <c r="B1062" i="5"/>
  <c r="C1061" i="5"/>
  <c r="H1041" i="11" l="1"/>
  <c r="I1041" i="11" s="1"/>
  <c r="I1039" i="9"/>
  <c r="H1040" i="9"/>
  <c r="AE1041" i="8"/>
  <c r="AF1040" i="8"/>
  <c r="I1042" i="7"/>
  <c r="J1041" i="7"/>
  <c r="J1040" i="6"/>
  <c r="I1041" i="6"/>
  <c r="B1063" i="5"/>
  <c r="C1062" i="5"/>
  <c r="H1042" i="11" l="1"/>
  <c r="I1042" i="11" s="1"/>
  <c r="I1040" i="9"/>
  <c r="H1041" i="9"/>
  <c r="AE1042" i="8"/>
  <c r="AF1041" i="8"/>
  <c r="I1043" i="7"/>
  <c r="J1042" i="7"/>
  <c r="J1041" i="6"/>
  <c r="I1042" i="6"/>
  <c r="B1064" i="5"/>
  <c r="C1063" i="5"/>
  <c r="H1043" i="11" l="1"/>
  <c r="I1043" i="11" s="1"/>
  <c r="I1041" i="9"/>
  <c r="H1042" i="9"/>
  <c r="AE1043" i="8"/>
  <c r="AF1042" i="8"/>
  <c r="I1044" i="7"/>
  <c r="J1043" i="7"/>
  <c r="J1042" i="6"/>
  <c r="I1043" i="6"/>
  <c r="B1065" i="5"/>
  <c r="C1064" i="5"/>
  <c r="H1044" i="11" l="1"/>
  <c r="I1044" i="11" s="1"/>
  <c r="I1042" i="9"/>
  <c r="H1043" i="9"/>
  <c r="AF1043" i="8"/>
  <c r="AE1044" i="8"/>
  <c r="J1044" i="7"/>
  <c r="I1045" i="7"/>
  <c r="J1043" i="6"/>
  <c r="I1044" i="6"/>
  <c r="B1066" i="5"/>
  <c r="C1065" i="5"/>
  <c r="H1045" i="11" l="1"/>
  <c r="I1045" i="11" s="1"/>
  <c r="I1043" i="9"/>
  <c r="H1044" i="9"/>
  <c r="AE1045" i="8"/>
  <c r="AF1044" i="8"/>
  <c r="I1046" i="7"/>
  <c r="J1045" i="7"/>
  <c r="J1044" i="6"/>
  <c r="I1045" i="6"/>
  <c r="C1066" i="5"/>
  <c r="B1067" i="5"/>
  <c r="H1046" i="11" l="1"/>
  <c r="I1046" i="11" s="1"/>
  <c r="I1044" i="9"/>
  <c r="H1045" i="9"/>
  <c r="AF1045" i="8"/>
  <c r="AE1046" i="8"/>
  <c r="I1047" i="7"/>
  <c r="J1046" i="7"/>
  <c r="J1045" i="6"/>
  <c r="I1046" i="6"/>
  <c r="B1068" i="5"/>
  <c r="C1067" i="5"/>
  <c r="H1047" i="11" l="1"/>
  <c r="I1047" i="11" s="1"/>
  <c r="I1045" i="9"/>
  <c r="H1046" i="9"/>
  <c r="AE1047" i="8"/>
  <c r="AF1046" i="8"/>
  <c r="I1048" i="7"/>
  <c r="J1047" i="7"/>
  <c r="J1046" i="6"/>
  <c r="I1047" i="6"/>
  <c r="B1069" i="5"/>
  <c r="C1068" i="5"/>
  <c r="H1048" i="11" l="1"/>
  <c r="I1048" i="11" s="1"/>
  <c r="I1046" i="9"/>
  <c r="H1047" i="9"/>
  <c r="AE1048" i="8"/>
  <c r="AF1047" i="8"/>
  <c r="I1049" i="7"/>
  <c r="J1048" i="7"/>
  <c r="J1047" i="6"/>
  <c r="I1048" i="6"/>
  <c r="B1070" i="5"/>
  <c r="C1069" i="5"/>
  <c r="H1049" i="11" l="1"/>
  <c r="I1049" i="11" s="1"/>
  <c r="I1047" i="9"/>
  <c r="H1048" i="9"/>
  <c r="AF1048" i="8"/>
  <c r="AE1049" i="8"/>
  <c r="I1050" i="7"/>
  <c r="J1049" i="7"/>
  <c r="J1048" i="6"/>
  <c r="I1049" i="6"/>
  <c r="B1071" i="5"/>
  <c r="C1070" i="5"/>
  <c r="H1050" i="11" l="1"/>
  <c r="I1050" i="11" s="1"/>
  <c r="I1048" i="9"/>
  <c r="H1049" i="9"/>
  <c r="AF1049" i="8"/>
  <c r="AE1050" i="8"/>
  <c r="I1051" i="7"/>
  <c r="J1050" i="7"/>
  <c r="J1049" i="6"/>
  <c r="I1050" i="6"/>
  <c r="B1072" i="5"/>
  <c r="C1071" i="5"/>
  <c r="H1051" i="11" l="1"/>
  <c r="I1051" i="11" s="1"/>
  <c r="I1049" i="9"/>
  <c r="H1050" i="9"/>
  <c r="AE1051" i="8"/>
  <c r="AF1050" i="8"/>
  <c r="I1052" i="7"/>
  <c r="J1051" i="7"/>
  <c r="J1050" i="6"/>
  <c r="I1051" i="6"/>
  <c r="B1073" i="5"/>
  <c r="C1072" i="5"/>
  <c r="H1052" i="11" l="1"/>
  <c r="I1052" i="11" s="1"/>
  <c r="I1050" i="9"/>
  <c r="H1051" i="9"/>
  <c r="AE1052" i="8"/>
  <c r="AF1051" i="8"/>
  <c r="J1052" i="7"/>
  <c r="I1053" i="7"/>
  <c r="J1051" i="6"/>
  <c r="I1052" i="6"/>
  <c r="B1074" i="5"/>
  <c r="C1073" i="5"/>
  <c r="H1053" i="11" l="1"/>
  <c r="I1053" i="11" s="1"/>
  <c r="I1051" i="9"/>
  <c r="H1052" i="9"/>
  <c r="AF1052" i="8"/>
  <c r="AE1053" i="8"/>
  <c r="I1054" i="7"/>
  <c r="J1053" i="7"/>
  <c r="J1052" i="6"/>
  <c r="I1053" i="6"/>
  <c r="C1074" i="5"/>
  <c r="B1075" i="5"/>
  <c r="H1054" i="11" l="1"/>
  <c r="I1054" i="11" s="1"/>
  <c r="I1052" i="9"/>
  <c r="H1053" i="9"/>
  <c r="AE1054" i="8"/>
  <c r="AF1053" i="8"/>
  <c r="I1055" i="7"/>
  <c r="J1054" i="7"/>
  <c r="J1053" i="6"/>
  <c r="I1054" i="6"/>
  <c r="B1076" i="5"/>
  <c r="C1075" i="5"/>
  <c r="H1055" i="11" l="1"/>
  <c r="I1055" i="11" s="1"/>
  <c r="I1053" i="9"/>
  <c r="H1054" i="9"/>
  <c r="AE1055" i="8"/>
  <c r="AF1054" i="8"/>
  <c r="I1056" i="7"/>
  <c r="J1055" i="7"/>
  <c r="J1054" i="6"/>
  <c r="I1055" i="6"/>
  <c r="B1077" i="5"/>
  <c r="C1076" i="5"/>
  <c r="H1056" i="11" l="1"/>
  <c r="I1056" i="11" s="1"/>
  <c r="I1054" i="9"/>
  <c r="H1055" i="9"/>
  <c r="AF1055" i="8"/>
  <c r="AE1056" i="8"/>
  <c r="I1057" i="7"/>
  <c r="J1056" i="7"/>
  <c r="J1055" i="6"/>
  <c r="I1056" i="6"/>
  <c r="B1078" i="5"/>
  <c r="C1077" i="5"/>
  <c r="H1057" i="11" l="1"/>
  <c r="I1057" i="11" s="1"/>
  <c r="I1055" i="9"/>
  <c r="H1056" i="9"/>
  <c r="AF1056" i="8"/>
  <c r="AE1057" i="8"/>
  <c r="I1058" i="7"/>
  <c r="J1057" i="7"/>
  <c r="J1056" i="6"/>
  <c r="I1057" i="6"/>
  <c r="B1079" i="5"/>
  <c r="C1078" i="5"/>
  <c r="H1058" i="11" l="1"/>
  <c r="I1058" i="11" s="1"/>
  <c r="I1056" i="9"/>
  <c r="H1057" i="9"/>
  <c r="AE1058" i="8"/>
  <c r="AF1057" i="8"/>
  <c r="I1059" i="7"/>
  <c r="J1058" i="7"/>
  <c r="J1057" i="6"/>
  <c r="I1058" i="6"/>
  <c r="B1080" i="5"/>
  <c r="C1079" i="5"/>
  <c r="H1059" i="11" l="1"/>
  <c r="I1059" i="11" s="1"/>
  <c r="I1057" i="9"/>
  <c r="H1058" i="9"/>
  <c r="AF1058" i="8"/>
  <c r="AE1059" i="8"/>
  <c r="I1060" i="7"/>
  <c r="J1059" i="7"/>
  <c r="J1058" i="6"/>
  <c r="I1059" i="6"/>
  <c r="B1081" i="5"/>
  <c r="C1080" i="5"/>
  <c r="H1060" i="11" l="1"/>
  <c r="I1060" i="11" s="1"/>
  <c r="I1058" i="9"/>
  <c r="H1059" i="9"/>
  <c r="AE1060" i="8"/>
  <c r="AF1059" i="8"/>
  <c r="J1060" i="7"/>
  <c r="I1061" i="7"/>
  <c r="J1059" i="6"/>
  <c r="I1060" i="6"/>
  <c r="B1082" i="5"/>
  <c r="C1081" i="5"/>
  <c r="H1061" i="11" l="1"/>
  <c r="I1061" i="11" s="1"/>
  <c r="I1059" i="9"/>
  <c r="H1060" i="9"/>
  <c r="AE1061" i="8"/>
  <c r="AF1060" i="8"/>
  <c r="I1062" i="7"/>
  <c r="J1061" i="7"/>
  <c r="J1060" i="6"/>
  <c r="I1061" i="6"/>
  <c r="C1082" i="5"/>
  <c r="B1083" i="5"/>
  <c r="H1062" i="11" l="1"/>
  <c r="I1062" i="11" s="1"/>
  <c r="I1060" i="9"/>
  <c r="H1061" i="9"/>
  <c r="AF1061" i="8"/>
  <c r="AE1062" i="8"/>
  <c r="I1063" i="7"/>
  <c r="J1062" i="7"/>
  <c r="J1061" i="6"/>
  <c r="I1062" i="6"/>
  <c r="B1084" i="5"/>
  <c r="C1083" i="5"/>
  <c r="H1063" i="11" l="1"/>
  <c r="I1063" i="11" s="1"/>
  <c r="I1061" i="9"/>
  <c r="H1062" i="9"/>
  <c r="AE1063" i="8"/>
  <c r="AF1062" i="8"/>
  <c r="I1064" i="7"/>
  <c r="J1063" i="7"/>
  <c r="J1062" i="6"/>
  <c r="I1063" i="6"/>
  <c r="B1085" i="5"/>
  <c r="C1084" i="5"/>
  <c r="H1064" i="11" l="1"/>
  <c r="I1064" i="11" s="1"/>
  <c r="I1062" i="9"/>
  <c r="H1063" i="9"/>
  <c r="AE1064" i="8"/>
  <c r="AF1063" i="8"/>
  <c r="I1065" i="7"/>
  <c r="J1064" i="7"/>
  <c r="J1063" i="6"/>
  <c r="I1064" i="6"/>
  <c r="B1086" i="5"/>
  <c r="C1085" i="5"/>
  <c r="H1065" i="11" l="1"/>
  <c r="I1065" i="11" s="1"/>
  <c r="I1063" i="9"/>
  <c r="H1064" i="9"/>
  <c r="AE1065" i="8"/>
  <c r="AF1064" i="8"/>
  <c r="I1066" i="7"/>
  <c r="J1065" i="7"/>
  <c r="J1064" i="6"/>
  <c r="I1065" i="6"/>
  <c r="B1087" i="5"/>
  <c r="C1086" i="5"/>
  <c r="H1066" i="11" l="1"/>
  <c r="I1066" i="11" s="1"/>
  <c r="I1064" i="9"/>
  <c r="H1065" i="9"/>
  <c r="AE1066" i="8"/>
  <c r="AF1065" i="8"/>
  <c r="I1067" i="7"/>
  <c r="J1066" i="7"/>
  <c r="J1065" i="6"/>
  <c r="I1066" i="6"/>
  <c r="B1088" i="5"/>
  <c r="C1087" i="5"/>
  <c r="H1067" i="11" l="1"/>
  <c r="I1067" i="11" s="1"/>
  <c r="I1065" i="9"/>
  <c r="H1066" i="9"/>
  <c r="AF1066" i="8"/>
  <c r="AE1067" i="8"/>
  <c r="I1068" i="7"/>
  <c r="J1068" i="7" s="1"/>
  <c r="J1067" i="7"/>
  <c r="J1066" i="6"/>
  <c r="I1067" i="6"/>
  <c r="B1089" i="5"/>
  <c r="C1088" i="5"/>
  <c r="H1068" i="11" l="1"/>
  <c r="I1068" i="11" s="1"/>
  <c r="P66" i="7"/>
  <c r="P62" i="7"/>
  <c r="I1066" i="9"/>
  <c r="H1067" i="9"/>
  <c r="AE1068" i="8"/>
  <c r="AF1068" i="8" s="1"/>
  <c r="AF1067" i="8"/>
  <c r="AL66" i="8"/>
  <c r="AL62" i="8"/>
  <c r="J1067" i="6"/>
  <c r="I1068" i="6"/>
  <c r="J1068" i="6" s="1"/>
  <c r="B1090" i="5"/>
  <c r="C1090" i="5" s="1"/>
  <c r="C1089" i="5"/>
  <c r="G6" i="3"/>
  <c r="G5" i="3"/>
  <c r="H1069" i="11" l="1"/>
  <c r="I1069" i="11" s="1"/>
  <c r="I1067" i="9"/>
  <c r="H1068" i="9"/>
  <c r="P62" i="6"/>
  <c r="P66" i="6"/>
  <c r="I88" i="5"/>
  <c r="I84" i="5"/>
  <c r="G7" i="3"/>
  <c r="G8" i="3"/>
  <c r="G9" i="3"/>
  <c r="G10" i="3"/>
  <c r="G11" i="3"/>
  <c r="G12" i="3"/>
  <c r="G13" i="3"/>
  <c r="G14" i="3"/>
  <c r="G15" i="3"/>
  <c r="G16" i="3"/>
  <c r="B7" i="3"/>
  <c r="O66" i="11" l="1"/>
  <c r="O62" i="11"/>
  <c r="H1070" i="11"/>
  <c r="I1070" i="11" s="1"/>
  <c r="H1069" i="9"/>
  <c r="I1068" i="9"/>
  <c r="I20" i="3"/>
  <c r="H1071" i="11" l="1"/>
  <c r="I1071" i="11" s="1"/>
  <c r="O62" i="9"/>
  <c r="O66" i="9"/>
  <c r="I1069" i="9"/>
  <c r="H1070" i="9"/>
  <c r="H1072" i="11" l="1"/>
  <c r="I1072" i="11" s="1"/>
  <c r="H1071" i="9"/>
  <c r="I1070" i="9"/>
  <c r="H1073" i="11" l="1"/>
  <c r="I1073" i="11" s="1"/>
  <c r="H1072" i="9"/>
  <c r="I1071" i="9"/>
  <c r="H1073" i="9" l="1"/>
  <c r="I1073" i="9" s="1"/>
  <c r="I107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Dilip Shah</author>
  </authors>
  <commentList>
    <comment ref="B2" authorId="0" shapeId="0" xr:uid="{B0EA0ACF-C56F-4410-A0CF-D42F1E3567D4}">
      <text>
        <r>
          <rPr>
            <b/>
            <sz val="11"/>
            <color indexed="81"/>
            <rFont val="Tahoma"/>
            <family val="2"/>
          </rPr>
          <t>Dilip Shah: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This Worksheet is the intellectual Property of E= mc3 Solutions. Permission is granted to the E=mc3 Solution Clients who have validly purchased this spreadsheet. All others should contact at emc3solu@aol.com (call 330-328-4400) for purchasing a license.</t>
        </r>
      </text>
    </comment>
    <comment ref="H2" authorId="0" shapeId="0" xr:uid="{A2CB33A8-FE57-4B0A-99FC-33CD0AAA9D42}">
      <text>
        <r>
          <rPr>
            <b/>
            <sz val="11"/>
            <color indexed="81"/>
            <rFont val="Tahoma"/>
            <family val="2"/>
          </rPr>
          <t>Dilip Shah: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Choose the Guardband method from the Dropdown menu.</t>
        </r>
      </text>
    </comment>
    <comment ref="I2" authorId="0" shapeId="0" xr:uid="{DCCB8794-7714-4260-A44A-5246C009796B}">
      <text>
        <r>
          <rPr>
            <b/>
            <sz val="11"/>
            <color indexed="81"/>
            <rFont val="Tahoma"/>
            <family val="2"/>
          </rPr>
          <t>Dilip Shah: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Choose the Guardband calculation method from the dropdown menu on the left.</t>
        </r>
      </text>
    </comment>
    <comment ref="A16" authorId="0" shapeId="0" xr:uid="{CE67EEE6-23A2-4EEE-A290-926038FD195A}">
      <text>
        <r>
          <rPr>
            <b/>
            <sz val="9"/>
            <color indexed="81"/>
            <rFont val="Tahoma"/>
            <family val="2"/>
          </rPr>
          <t>Dilip Shah:</t>
        </r>
        <r>
          <rPr>
            <sz val="9"/>
            <color indexed="81"/>
            <rFont val="Tahoma"/>
            <family val="2"/>
          </rPr>
          <t xml:space="preserve">
The yellow background area is there for you to do calculations.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<sst xmlns="http://schemas.openxmlformats.org/spreadsheetml/2006/main" count="461" uniqueCount="221">
  <si>
    <r>
      <t>A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=T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-r*2</t>
    </r>
    <r>
      <rPr>
        <i/>
        <sz val="11"/>
        <color theme="1"/>
        <rFont val="Calibri"/>
        <family val="2"/>
        <scheme val="minor"/>
      </rPr>
      <t>u</t>
    </r>
    <r>
      <rPr>
        <vertAlign val="subscript"/>
        <sz val="11"/>
        <color theme="1"/>
        <rFont val="Calibri"/>
        <family val="2"/>
        <scheme val="minor"/>
      </rPr>
      <t>m</t>
    </r>
  </si>
  <si>
    <r>
      <t>Lower Tolerance T</t>
    </r>
    <r>
      <rPr>
        <vertAlign val="subscript"/>
        <sz val="11"/>
        <color theme="1"/>
        <rFont val="Calibri"/>
        <family val="2"/>
        <scheme val="minor"/>
      </rPr>
      <t>L</t>
    </r>
  </si>
  <si>
    <r>
      <t>Uppper Tolerance T</t>
    </r>
    <r>
      <rPr>
        <vertAlign val="subscript"/>
        <sz val="11"/>
        <color theme="1"/>
        <rFont val="Calibri"/>
        <family val="2"/>
        <scheme val="minor"/>
      </rPr>
      <t>U</t>
    </r>
  </si>
  <si>
    <t>Conformance Probability Table</t>
  </si>
  <si>
    <r>
      <t>Conformance Probability , P</t>
    </r>
    <r>
      <rPr>
        <vertAlign val="subscript"/>
        <sz val="11"/>
        <color theme="1"/>
        <rFont val="Calibri"/>
        <family val="2"/>
        <scheme val="minor"/>
      </rPr>
      <t>c</t>
    </r>
  </si>
  <si>
    <t>Tolerance T</t>
  </si>
  <si>
    <t>Measurement Unc um</t>
  </si>
  <si>
    <t>Measured Value xm</t>
  </si>
  <si>
    <r>
      <t>r = T</t>
    </r>
    <r>
      <rPr>
        <b/>
        <vertAlign val="subscript"/>
        <sz val="12"/>
        <rFont val="Arial"/>
        <family val="2"/>
      </rPr>
      <t>U</t>
    </r>
    <r>
      <rPr>
        <b/>
        <sz val="12"/>
        <rFont val="Arial"/>
        <family val="2"/>
      </rPr>
      <t>-A</t>
    </r>
    <r>
      <rPr>
        <b/>
        <vertAlign val="subscript"/>
        <sz val="12"/>
        <rFont val="Arial"/>
        <family val="2"/>
      </rPr>
      <t>U/</t>
    </r>
    <r>
      <rPr>
        <b/>
        <sz val="12"/>
        <rFont val="Arial"/>
        <family val="2"/>
      </rPr>
      <t xml:space="preserve">2 </t>
    </r>
    <r>
      <rPr>
        <b/>
        <i/>
        <sz val="12"/>
        <rFont val="Arial"/>
        <family val="2"/>
      </rPr>
      <t>u</t>
    </r>
    <r>
      <rPr>
        <b/>
        <vertAlign val="subscript"/>
        <sz val="12"/>
        <rFont val="Arial"/>
        <family val="2"/>
      </rPr>
      <t>m</t>
    </r>
  </si>
  <si>
    <r>
      <t>C</t>
    </r>
    <r>
      <rPr>
        <b/>
        <vertAlign val="subscript"/>
        <sz val="12"/>
        <rFont val="Arial"/>
        <family val="2"/>
      </rPr>
      <t>m</t>
    </r>
  </si>
  <si>
    <r>
      <t>C</t>
    </r>
    <r>
      <rPr>
        <b/>
        <vertAlign val="subscript"/>
        <sz val="12"/>
        <rFont val="Arial"/>
        <family val="2"/>
      </rPr>
      <t>p</t>
    </r>
  </si>
  <si>
    <r>
      <t>Probability of Conformance (p</t>
    </r>
    <r>
      <rPr>
        <b/>
        <vertAlign val="subscript"/>
        <sz val="10"/>
        <rFont val="Arial"/>
        <family val="2"/>
      </rPr>
      <t>c</t>
    </r>
    <r>
      <rPr>
        <b/>
        <sz val="10"/>
        <rFont val="Arial"/>
        <family val="2"/>
      </rPr>
      <t>)</t>
    </r>
  </si>
  <si>
    <r>
      <t>Probability of NonConformance (1 - p</t>
    </r>
    <r>
      <rPr>
        <b/>
        <vertAlign val="subscript"/>
        <sz val="10"/>
        <rFont val="Arial"/>
        <family val="2"/>
      </rPr>
      <t>c</t>
    </r>
    <r>
      <rPr>
        <b/>
        <sz val="10"/>
        <rFont val="Arial"/>
        <family val="2"/>
      </rPr>
      <t>)</t>
    </r>
  </si>
  <si>
    <t>Nominal Value</t>
  </si>
  <si>
    <r>
      <rPr>
        <b/>
        <i/>
        <sz val="11"/>
        <color theme="1"/>
        <rFont val="Calibri"/>
        <family val="2"/>
        <scheme val="minor"/>
      </rPr>
      <t>w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i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* U</t>
    </r>
    <r>
      <rPr>
        <b/>
        <vertAlign val="subscript"/>
        <sz val="11"/>
        <color theme="1"/>
        <rFont val="Calibri"/>
        <family val="2"/>
        <scheme val="minor"/>
      </rPr>
      <t>95</t>
    </r>
  </si>
  <si>
    <r>
      <t>R</t>
    </r>
    <r>
      <rPr>
        <b/>
        <vertAlign val="subscript"/>
        <sz val="11"/>
        <color theme="1"/>
        <rFont val="Calibri"/>
        <family val="2"/>
        <scheme val="minor"/>
      </rPr>
      <t>c</t>
    </r>
  </si>
  <si>
    <r>
      <t>R</t>
    </r>
    <r>
      <rPr>
        <b/>
        <vertAlign val="subscript"/>
        <sz val="11"/>
        <color theme="1"/>
        <rFont val="Calibri"/>
        <family val="2"/>
        <scheme val="minor"/>
      </rPr>
      <t>p</t>
    </r>
  </si>
  <si>
    <r>
      <t>A</t>
    </r>
    <r>
      <rPr>
        <b/>
        <vertAlign val="subscript"/>
        <sz val="12"/>
        <rFont val="Arial"/>
        <family val="2"/>
      </rPr>
      <t>u</t>
    </r>
    <r>
      <rPr>
        <b/>
        <sz val="12"/>
        <rFont val="Arial"/>
        <family val="2"/>
      </rPr>
      <t>=T</t>
    </r>
    <r>
      <rPr>
        <b/>
        <vertAlign val="subscript"/>
        <sz val="12"/>
        <rFont val="Arial"/>
        <family val="2"/>
      </rPr>
      <t>U</t>
    </r>
    <r>
      <rPr>
        <b/>
        <sz val="12"/>
        <rFont val="Arial"/>
        <family val="2"/>
      </rPr>
      <t>-r*2</t>
    </r>
    <r>
      <rPr>
        <b/>
        <i/>
        <sz val="12"/>
        <rFont val="Arial"/>
        <family val="2"/>
      </rPr>
      <t>u</t>
    </r>
    <r>
      <rPr>
        <b/>
        <sz val="12"/>
        <rFont val="Arial"/>
        <family val="2"/>
      </rPr>
      <t>m</t>
    </r>
  </si>
  <si>
    <r>
      <t>Guard Band Upper G</t>
    </r>
    <r>
      <rPr>
        <b/>
        <vertAlign val="subscript"/>
        <sz val="12"/>
        <rFont val="Arial"/>
        <family val="2"/>
      </rPr>
      <t>u</t>
    </r>
  </si>
  <si>
    <r>
      <t>Guard Band Lower G</t>
    </r>
    <r>
      <rPr>
        <b/>
        <vertAlign val="subscript"/>
        <sz val="12"/>
        <rFont val="Arial"/>
        <family val="2"/>
      </rPr>
      <t>L</t>
    </r>
  </si>
  <si>
    <r>
      <t>Setting the Guard Band Upper and Lower  p</t>
    </r>
    <r>
      <rPr>
        <b/>
        <vertAlign val="subscript"/>
        <sz val="12"/>
        <rFont val="Arial"/>
        <family val="2"/>
      </rPr>
      <t>c</t>
    </r>
  </si>
  <si>
    <t>Select Desired Conformance Probability</t>
  </si>
  <si>
    <t>Probability of False Accept</t>
  </si>
  <si>
    <t>Phi</t>
  </si>
  <si>
    <t>Tl-y/u</t>
  </si>
  <si>
    <t>Tu-y/u</t>
  </si>
  <si>
    <t>Expanded Uncertainty</t>
  </si>
  <si>
    <t>Measured Value</t>
  </si>
  <si>
    <t>Lower Tolerance</t>
  </si>
  <si>
    <t>Upper Tolerance</t>
  </si>
  <si>
    <t>Conditional Probability Calculator</t>
  </si>
  <si>
    <t>Conditional Probability False Accept</t>
  </si>
  <si>
    <t>Au</t>
  </si>
  <si>
    <t>Al</t>
  </si>
  <si>
    <t>y0</t>
  </si>
  <si>
    <t>u0</t>
  </si>
  <si>
    <t>um</t>
  </si>
  <si>
    <t>Rp</t>
  </si>
  <si>
    <t>Rc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</si>
  <si>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U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</si>
  <si>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>L</t>
    </r>
  </si>
  <si>
    <t>(tl-yo)/uo</t>
  </si>
  <si>
    <t>(tu-yo)/uo</t>
  </si>
  <si>
    <t>Prod U</t>
  </si>
  <si>
    <t>Prod L</t>
  </si>
  <si>
    <t>&lt; Cons U</t>
  </si>
  <si>
    <t>&lt; Cons L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</si>
  <si>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m</t>
    </r>
  </si>
  <si>
    <r>
      <t>A</t>
    </r>
    <r>
      <rPr>
        <b/>
        <vertAlign val="subscript"/>
        <sz val="12"/>
        <rFont val="Arial"/>
        <family val="2"/>
      </rPr>
      <t>L</t>
    </r>
    <r>
      <rPr>
        <b/>
        <sz val="12"/>
        <rFont val="Arial"/>
        <family val="2"/>
      </rPr>
      <t>=T</t>
    </r>
    <r>
      <rPr>
        <b/>
        <vertAlign val="subscript"/>
        <sz val="12"/>
        <rFont val="Arial"/>
        <family val="2"/>
      </rPr>
      <t>L</t>
    </r>
    <r>
      <rPr>
        <b/>
        <sz val="12"/>
        <rFont val="Arial"/>
        <family val="2"/>
      </rPr>
      <t>-r*2um</t>
    </r>
  </si>
  <si>
    <t>Conditional Probability False Reject</t>
  </si>
  <si>
    <t xml:space="preserve">Specific Risk (Bench-Level) </t>
  </si>
  <si>
    <t xml:space="preserve">Global Risk  </t>
  </si>
  <si>
    <t>Risk Calculator</t>
  </si>
  <si>
    <r>
      <t>Consumer Risk (R</t>
    </r>
    <r>
      <rPr>
        <b/>
        <vertAlign val="subscript"/>
        <sz val="12"/>
        <rFont val="Arial"/>
        <family val="2"/>
      </rPr>
      <t>C</t>
    </r>
    <r>
      <rPr>
        <b/>
        <sz val="12"/>
        <rFont val="Arial"/>
        <family val="2"/>
      </rPr>
      <t>)</t>
    </r>
  </si>
  <si>
    <r>
      <t>Producer Risk (R</t>
    </r>
    <r>
      <rPr>
        <b/>
        <vertAlign val="subscript"/>
        <sz val="12"/>
        <rFont val="Arial"/>
        <family val="2"/>
      </rPr>
      <t>P</t>
    </r>
    <r>
      <rPr>
        <b/>
        <sz val="12"/>
        <rFont val="Arial"/>
        <family val="2"/>
      </rPr>
      <t>)</t>
    </r>
  </si>
  <si>
    <t>Consumer (PFA)</t>
  </si>
  <si>
    <t>Producer (PFR)</t>
  </si>
  <si>
    <t>Difference Between Global and Specific Risk</t>
  </si>
  <si>
    <t>Z-Value</t>
  </si>
  <si>
    <t xml:space="preserve">Probability </t>
  </si>
  <si>
    <t>Probability (%)</t>
  </si>
  <si>
    <t>Guarded Rejection</t>
  </si>
  <si>
    <t>Global Risk - JCGM 106 Resistor Example</t>
  </si>
  <si>
    <t>Global Risk -  Working Application</t>
  </si>
  <si>
    <r>
      <t>u</t>
    </r>
    <r>
      <rPr>
        <b/>
        <vertAlign val="subscript"/>
        <sz val="12"/>
        <rFont val="Arial"/>
        <family val="2"/>
      </rPr>
      <t>0</t>
    </r>
  </si>
  <si>
    <t>Au Value Prior to Rounding</t>
  </si>
  <si>
    <t>Z-Score</t>
  </si>
  <si>
    <t>Probability</t>
  </si>
  <si>
    <t>Z Upper</t>
  </si>
  <si>
    <t>Z Lower</t>
  </si>
  <si>
    <t>Area Outside of USL</t>
  </si>
  <si>
    <t>Area Outside of LSL</t>
  </si>
  <si>
    <r>
      <rPr>
        <b/>
        <i/>
        <sz val="12"/>
        <rFont val="Arial"/>
        <family val="2"/>
      </rPr>
      <t>h</t>
    </r>
    <r>
      <rPr>
        <b/>
        <sz val="12"/>
        <rFont val="Arial"/>
        <family val="2"/>
      </rPr>
      <t>U (GB Multiplier)</t>
    </r>
  </si>
  <si>
    <r>
      <rPr>
        <b/>
        <i/>
        <sz val="12"/>
        <rFont val="Arial"/>
        <family val="2"/>
      </rPr>
      <t>Risk if within G</t>
    </r>
    <r>
      <rPr>
        <b/>
        <i/>
        <vertAlign val="subscript"/>
        <sz val="12"/>
        <rFont val="Arial"/>
        <family val="2"/>
      </rPr>
      <t xml:space="preserve">U </t>
    </r>
    <r>
      <rPr>
        <b/>
        <i/>
        <sz val="12"/>
        <rFont val="Arial"/>
        <family val="2"/>
      </rPr>
      <t>&amp; G</t>
    </r>
    <r>
      <rPr>
        <b/>
        <i/>
        <vertAlign val="subscript"/>
        <sz val="12"/>
        <rFont val="Arial"/>
        <family val="2"/>
      </rPr>
      <t>L</t>
    </r>
  </si>
  <si>
    <t>A1</t>
  </si>
  <si>
    <t>B</t>
  </si>
  <si>
    <t>C</t>
  </si>
  <si>
    <t>D</t>
  </si>
  <si>
    <t>SELECTION OF GUARDBAND METHOD</t>
  </si>
  <si>
    <r>
      <t>E = mc</t>
    </r>
    <r>
      <rPr>
        <b/>
        <vertAlign val="superscript"/>
        <sz val="18"/>
        <color rgb="FF0000FF"/>
        <rFont val="Staccato222 BT"/>
        <family val="4"/>
      </rPr>
      <t>3</t>
    </r>
    <r>
      <rPr>
        <b/>
        <sz val="18"/>
        <color rgb="FF0000FF"/>
        <rFont val="Staccato222 BT"/>
        <family val="4"/>
      </rPr>
      <t xml:space="preserve"> Solutions</t>
    </r>
  </si>
  <si>
    <t>Reported Result</t>
  </si>
  <si>
    <t>Acceptance Limit</t>
  </si>
  <si>
    <t>Choose Decision Rule &gt;&gt;&gt;&gt;&gt;&gt;&gt;</t>
  </si>
  <si>
    <t>Custom Acceptance Limit</t>
  </si>
  <si>
    <t>SR</t>
  </si>
  <si>
    <r>
      <t>ILAC G8:2009 Decision Rule(</t>
    </r>
    <r>
      <rPr>
        <b/>
        <vertAlign val="subscript"/>
        <sz val="10"/>
        <rFont val="Arial"/>
        <family val="2"/>
      </rPr>
      <t>95%)</t>
    </r>
  </si>
  <si>
    <t>0.38 x ln(TUR) - 0.54)</t>
  </si>
  <si>
    <r>
      <t>M</t>
    </r>
    <r>
      <rPr>
        <b/>
        <vertAlign val="subscript"/>
        <sz val="12"/>
        <color theme="1"/>
        <rFont val="Calibri"/>
        <family val="2"/>
        <scheme val="minor"/>
      </rPr>
      <t>2%</t>
    </r>
  </si>
  <si>
    <r>
      <t>Acceptance Limit (A</t>
    </r>
    <r>
      <rPr>
        <b/>
        <vertAlign val="subscript"/>
        <sz val="12"/>
        <color theme="1"/>
        <rFont val="Calibri"/>
        <family val="2"/>
        <scheme val="minor"/>
      </rPr>
      <t>2%</t>
    </r>
    <r>
      <rPr>
        <b/>
        <sz val="12"/>
        <color theme="1"/>
        <rFont val="Calibri"/>
        <family val="2"/>
        <scheme val="minor"/>
      </rPr>
      <t xml:space="preserve">) - </t>
    </r>
    <r>
      <rPr>
        <b/>
        <sz val="12"/>
        <color rgb="FFFF0000"/>
        <rFont val="Calibri"/>
        <family val="2"/>
        <scheme val="minor"/>
      </rPr>
      <t>Method 6</t>
    </r>
  </si>
  <si>
    <r>
      <t>ANSI Z540.3 Method 5(</t>
    </r>
    <r>
      <rPr>
        <b/>
        <vertAlign val="subscript"/>
        <sz val="10"/>
        <rFont val="Arial"/>
        <family val="2"/>
      </rPr>
      <t>95.45%</t>
    </r>
    <r>
      <rPr>
        <b/>
        <sz val="10"/>
        <rFont val="Arial"/>
        <family val="2"/>
      </rPr>
      <t>)</t>
    </r>
  </si>
  <si>
    <t>Lower Specification Limit</t>
  </si>
  <si>
    <t>Simple Acceptance</t>
  </si>
  <si>
    <t>Upper Specification Limit</t>
  </si>
  <si>
    <t>Custom</t>
  </si>
  <si>
    <t>U95 SINGLE SIDED (+ USL)</t>
  </si>
  <si>
    <r>
      <t>Std. Uncert. (</t>
    </r>
    <r>
      <rPr>
        <i/>
        <sz val="12"/>
        <rFont val="Arial"/>
        <family val="2"/>
      </rPr>
      <t>k</t>
    </r>
    <r>
      <rPr>
        <b/>
        <sz val="12"/>
        <rFont val="Arial"/>
        <family val="2"/>
      </rPr>
      <t>=1)</t>
    </r>
  </si>
  <si>
    <t>U99</t>
  </si>
  <si>
    <t>Total Risk</t>
  </si>
  <si>
    <t>GR</t>
  </si>
  <si>
    <t>RSS</t>
  </si>
  <si>
    <t>Upper Limit Risk</t>
  </si>
  <si>
    <t>ANSI Z540.3 Method 6</t>
  </si>
  <si>
    <t>Lower Limit Risk</t>
  </si>
  <si>
    <t>Test Uncertainty Ratio (TUR) =</t>
  </si>
  <si>
    <r>
      <t>Measurement Capability Index (C</t>
    </r>
    <r>
      <rPr>
        <b/>
        <vertAlign val="subscript"/>
        <sz val="12"/>
        <rFont val="Arial"/>
        <family val="2"/>
      </rPr>
      <t>m</t>
    </r>
    <r>
      <rPr>
        <b/>
        <sz val="12"/>
        <rFont val="Arial"/>
        <family val="2"/>
      </rPr>
      <t>)=</t>
    </r>
  </si>
  <si>
    <r>
      <t>Process Capability (C</t>
    </r>
    <r>
      <rPr>
        <b/>
        <vertAlign val="subscript"/>
        <sz val="12"/>
        <rFont val="Arial"/>
        <family val="2"/>
      </rPr>
      <t>pk</t>
    </r>
    <r>
      <rPr>
        <b/>
        <sz val="12"/>
        <rFont val="Arial"/>
        <family val="2"/>
      </rPr>
      <t>)</t>
    </r>
  </si>
  <si>
    <r>
      <t>Probability of Conformance (p</t>
    </r>
    <r>
      <rPr>
        <b/>
        <vertAlign val="subscript"/>
        <sz val="12"/>
        <rFont val="Arial"/>
        <family val="2"/>
      </rPr>
      <t>c</t>
    </r>
    <r>
      <rPr>
        <b/>
        <sz val="12"/>
        <rFont val="Arial"/>
        <family val="2"/>
      </rPr>
      <t>)</t>
    </r>
  </si>
  <si>
    <r>
      <t>Probability of NonConformance (1 - p</t>
    </r>
    <r>
      <rPr>
        <b/>
        <vertAlign val="subscript"/>
        <sz val="12"/>
        <rFont val="Arial"/>
        <family val="2"/>
      </rPr>
      <t>c</t>
    </r>
    <r>
      <rPr>
        <b/>
        <sz val="12"/>
        <rFont val="Arial"/>
        <family val="2"/>
      </rPr>
      <t>)</t>
    </r>
  </si>
  <si>
    <t>Area below for calculations</t>
  </si>
  <si>
    <t>Sample</t>
  </si>
  <si>
    <t>Measurement</t>
  </si>
  <si>
    <t>Sample Mean</t>
  </si>
  <si>
    <t>Sample Standard Deviation</t>
  </si>
  <si>
    <t>GuardBand</t>
  </si>
  <si>
    <t>± GB</t>
  </si>
  <si>
    <t>Lower Acceptence Limit</t>
  </si>
  <si>
    <t>Upper Acceptence Limit</t>
  </si>
  <si>
    <t>Risk Below Min. Allow.</t>
  </si>
  <si>
    <t>As-Found</t>
  </si>
  <si>
    <t>Risk Above Max. Allow.</t>
  </si>
  <si>
    <t>LSL</t>
  </si>
  <si>
    <t>USL</t>
  </si>
  <si>
    <t>MV</t>
  </si>
  <si>
    <t>LAL</t>
  </si>
  <si>
    <t>UAL</t>
  </si>
  <si>
    <t>Increment</t>
  </si>
  <si>
    <t>Norm. Dist.</t>
  </si>
  <si>
    <t>x</t>
  </si>
  <si>
    <t>y</t>
  </si>
  <si>
    <t>NORMAL DISTRIBUTION FUNCTION</t>
  </si>
  <si>
    <t xml:space="preserve">x = </t>
  </si>
  <si>
    <t>x-axis value</t>
  </si>
  <si>
    <t xml:space="preserve">u = </t>
  </si>
  <si>
    <t>Centerline of distribution</t>
  </si>
  <si>
    <t xml:space="preserve">σ = </t>
  </si>
  <si>
    <t>Std. Dev.</t>
  </si>
  <si>
    <r>
      <t>Maximum Risk if within G</t>
    </r>
    <r>
      <rPr>
        <b/>
        <i/>
        <vertAlign val="subscript"/>
        <sz val="12"/>
        <rFont val="Arial"/>
        <family val="2"/>
      </rPr>
      <t xml:space="preserve">U </t>
    </r>
    <r>
      <rPr>
        <b/>
        <i/>
        <sz val="12"/>
        <rFont val="Arial"/>
        <family val="2"/>
      </rPr>
      <t>&amp; G</t>
    </r>
    <r>
      <rPr>
        <b/>
        <i/>
        <vertAlign val="subscript"/>
        <sz val="12"/>
        <rFont val="Arial"/>
        <family val="2"/>
      </rPr>
      <t>L</t>
    </r>
  </si>
  <si>
    <t>Lookup Table</t>
  </si>
  <si>
    <t>AL GB Multiplier</t>
  </si>
  <si>
    <t>W</t>
  </si>
  <si>
    <t>Probability of Making a Wrong Decision</t>
  </si>
  <si>
    <r>
      <t xml:space="preserve">Guard Band Multipier, </t>
    </r>
    <r>
      <rPr>
        <i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Two Sided</t>
    </r>
  </si>
  <si>
    <r>
      <rPr>
        <i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 - Factor</t>
    </r>
  </si>
  <si>
    <r>
      <t xml:space="preserve">Normal Distribution </t>
    </r>
    <r>
      <rPr>
        <b/>
        <i/>
        <sz val="10"/>
        <rFont val="Arial"/>
        <family val="2"/>
      </rPr>
      <t>k</t>
    </r>
    <r>
      <rPr>
        <b/>
        <sz val="10"/>
        <rFont val="Arial"/>
        <family val="2"/>
      </rPr>
      <t xml:space="preserve"> - value &amp; Probability </t>
    </r>
  </si>
  <si>
    <t>Areas Under the Normal Curve</t>
  </si>
  <si>
    <t>z - Table</t>
  </si>
  <si>
    <t>z</t>
  </si>
  <si>
    <t>Area Under Curve Single Sided</t>
  </si>
  <si>
    <r>
      <t>A</t>
    </r>
    <r>
      <rPr>
        <b/>
        <vertAlign val="subscript"/>
        <sz val="12"/>
        <rFont val="Arial"/>
        <family val="2"/>
      </rPr>
      <t>L</t>
    </r>
    <r>
      <rPr>
        <sz val="11"/>
        <color theme="1"/>
        <rFont val="Calibri"/>
        <family val="2"/>
        <scheme val="minor"/>
      </rPr>
      <t>=T</t>
    </r>
    <r>
      <rPr>
        <vertAlign val="subscript"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+r*2</t>
    </r>
    <r>
      <rPr>
        <i/>
        <sz val="11"/>
        <color theme="1"/>
        <rFont val="Calibri"/>
        <family val="2"/>
        <scheme val="minor"/>
      </rPr>
      <t>u</t>
    </r>
    <r>
      <rPr>
        <vertAlign val="subscript"/>
        <sz val="11"/>
        <color theme="1"/>
        <rFont val="Calibri"/>
        <family val="2"/>
        <scheme val="minor"/>
      </rPr>
      <t>m</t>
    </r>
  </si>
  <si>
    <t>Setting the Guard Band Upper and Lower  AL</t>
  </si>
  <si>
    <r>
      <t>Guard Band Upper G</t>
    </r>
    <r>
      <rPr>
        <b/>
        <vertAlign val="subscript"/>
        <sz val="12"/>
        <rFont val="Arial"/>
        <family val="2"/>
      </rPr>
      <t>u</t>
    </r>
    <r>
      <rPr>
        <b/>
        <sz val="12"/>
        <rFont val="Arial"/>
        <family val="2"/>
      </rPr>
      <t xml:space="preserve"> (AL= TL - w)</t>
    </r>
  </si>
  <si>
    <r>
      <t>Guard Band Lower G</t>
    </r>
    <r>
      <rPr>
        <b/>
        <vertAlign val="subscript"/>
        <sz val="12"/>
        <rFont val="Arial"/>
        <family val="2"/>
      </rPr>
      <t>L</t>
    </r>
    <r>
      <rPr>
        <b/>
        <sz val="12"/>
        <rFont val="Arial"/>
        <family val="2"/>
      </rPr>
      <t xml:space="preserve"> (AL = TL + w)</t>
    </r>
  </si>
  <si>
    <t>Upper Acceptance Limit</t>
  </si>
  <si>
    <t>Lower Acceptance Limit</t>
  </si>
  <si>
    <r>
      <t>Upper Tolerance T</t>
    </r>
    <r>
      <rPr>
        <vertAlign val="subscript"/>
        <sz val="11"/>
        <color theme="1"/>
        <rFont val="Calibri"/>
        <family val="2"/>
        <scheme val="minor"/>
      </rPr>
      <t>U</t>
    </r>
  </si>
  <si>
    <r>
      <t xml:space="preserve">Guard Band Multiplier, </t>
    </r>
    <r>
      <rPr>
        <i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Two Sided</t>
    </r>
  </si>
  <si>
    <t>Setting AL based on Guard Band w</t>
  </si>
  <si>
    <r>
      <t xml:space="preserve">Guard Band Multiplier, </t>
    </r>
    <r>
      <rPr>
        <i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Two - Sided</t>
    </r>
  </si>
  <si>
    <t>Note:  be sure to use same units of measurement for all inputs</t>
  </si>
  <si>
    <t>Area of Curve Outside of the AL</t>
  </si>
  <si>
    <t>um * (MU ratio)</t>
  </si>
  <si>
    <t>Guard Band Based on MU Ratio</t>
  </si>
  <si>
    <t>Probability Table (single sided)</t>
  </si>
  <si>
    <r>
      <t>w = U</t>
    </r>
    <r>
      <rPr>
        <b/>
        <vertAlign val="subscript"/>
        <sz val="12"/>
        <rFont val="Arial"/>
        <family val="2"/>
      </rPr>
      <t>95</t>
    </r>
    <r>
      <rPr>
        <b/>
        <sz val="12"/>
        <rFont val="Arial"/>
        <family val="2"/>
      </rPr>
      <t xml:space="preserve"> *</t>
    </r>
    <r>
      <rPr>
        <b/>
        <i/>
        <sz val="12"/>
        <rFont val="Arial"/>
        <family val="2"/>
      </rPr>
      <t xml:space="preserve"> r</t>
    </r>
  </si>
  <si>
    <t>r</t>
  </si>
  <si>
    <t>Coverage Factor (k)</t>
  </si>
  <si>
    <r>
      <t>Coverage Factor (</t>
    </r>
    <r>
      <rPr>
        <b/>
        <i/>
        <sz val="10"/>
        <rFont val="Arial"/>
        <family val="2"/>
      </rPr>
      <t>k</t>
    </r>
    <r>
      <rPr>
        <b/>
        <sz val="10"/>
        <rFont val="Arial"/>
        <family val="2"/>
      </rPr>
      <t>)</t>
    </r>
  </si>
  <si>
    <t>Probability &amp; Coverage Factor</t>
  </si>
  <si>
    <t>Determing In-Tol Probability from historic data</t>
  </si>
  <si>
    <t xml:space="preserve">Reliability Target (Rt) = </t>
  </si>
  <si>
    <t xml:space="preserve">Confidence about the reliability = </t>
  </si>
  <si>
    <t xml:space="preserve">Sample Size Required = </t>
  </si>
  <si>
    <t>PFA CALCULATION FOR AN ENTIRE LOADING RANGE  METHOD 5</t>
  </si>
  <si>
    <t xml:space="preserve">Instrument Capacity </t>
  </si>
  <si>
    <t>Resolution UUT</t>
  </si>
  <si>
    <t xml:space="preserve">Tol UUT </t>
  </si>
  <si>
    <t xml:space="preserve">Reading </t>
  </si>
  <si>
    <t xml:space="preserve">Plus 1 Count </t>
  </si>
  <si>
    <t>no</t>
  </si>
  <si>
    <t>CMC</t>
  </si>
  <si>
    <t>K = for CMC</t>
  </si>
  <si>
    <t>Manufacturer's</t>
  </si>
  <si>
    <t>Acceptance</t>
  </si>
  <si>
    <t xml:space="preserve">Force or Torque Applied </t>
  </si>
  <si>
    <t>Instrument Reading 1</t>
  </si>
  <si>
    <t>Instrument Reading 2</t>
  </si>
  <si>
    <t>Instrument Reading 3</t>
  </si>
  <si>
    <t>Avg Instrument Reading</t>
  </si>
  <si>
    <t>Req Tolerance</t>
  </si>
  <si>
    <t>Plus 1 Count</t>
  </si>
  <si>
    <t xml:space="preserve">USL </t>
  </si>
  <si>
    <t>Res UUT</t>
  </si>
  <si>
    <t>Rep UUT</t>
  </si>
  <si>
    <t>Std Unc</t>
  </si>
  <si>
    <t>TUR</t>
  </si>
  <si>
    <t>Lower Risk</t>
  </si>
  <si>
    <t>Upper Risk</t>
  </si>
  <si>
    <t>Limit</t>
  </si>
  <si>
    <t>Tol</t>
  </si>
  <si>
    <t>yes</t>
  </si>
  <si>
    <t>Max Force</t>
  </si>
  <si>
    <t>of applied</t>
  </si>
  <si>
    <t>Full Scale</t>
  </si>
  <si>
    <t>PFA CALCULATION FOR AN ENTIRE LOADING RANGE  METHOD 6</t>
  </si>
  <si>
    <t>Acceptance Limit (A2%) - Method 6</t>
  </si>
  <si>
    <t>U95%</t>
  </si>
  <si>
    <t>(0.38xln(TUR)-0.54)</t>
  </si>
  <si>
    <t>M2%</t>
  </si>
  <si>
    <t>TOL (+/-L)</t>
  </si>
  <si>
    <t>Pass/Fail</t>
  </si>
  <si>
    <t>U98%</t>
  </si>
  <si>
    <t>DIFFERENCE IN ACCEPTANCE LIMITS METHOD 5 VS METHOD 6</t>
  </si>
  <si>
    <t>Method 6 AL</t>
  </si>
  <si>
    <t>PASS/FAIL</t>
  </si>
  <si>
    <t>Method 5 AL</t>
  </si>
  <si>
    <t>% Diff in AL</t>
  </si>
  <si>
    <t>TEST LIMIT = SQUARE ROOT (SPEC^2 - UNCERTAINTY^2)</t>
  </si>
  <si>
    <t>TEST LIMIT</t>
  </si>
  <si>
    <r>
      <rPr>
        <i/>
        <sz val="10"/>
        <rFont val="Arial"/>
        <family val="2"/>
      </rPr>
      <t>k</t>
    </r>
    <r>
      <rPr>
        <sz val="10"/>
        <rFont val="Arial"/>
        <family val="2"/>
      </rPr>
      <t xml:space="preserve"> = for CMC</t>
    </r>
  </si>
  <si>
    <t>Setting AL based on Probability of Conformance</t>
  </si>
  <si>
    <t xml:space="preserve">Probability of Conformance (pc)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</si>
</sst>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000000"/>
    <numFmt numFmtId="165" formatCode="0.00000"/>
    <numFmt numFmtId="166" formatCode="0.0000"/>
    <numFmt numFmtId="167" formatCode="0.000"/>
    <numFmt numFmtId="168" formatCode="0.000%"/>
    <numFmt numFmtId="169" formatCode="0.0%"/>
    <numFmt numFmtId="170" formatCode="0.0000%"/>
    <numFmt numFmtId="171" formatCode="0.0E+00"/>
    <numFmt numFmtId="172" formatCode="##0.00E+0"/>
    <numFmt numFmtId="173" formatCode="0.0"/>
    <numFmt numFmtId="174" formatCode="0.0000000%"/>
    <numFmt numFmtId="175" formatCode="#,##0.000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vertAlign val="subscript"/>
      <sz val="12"/>
      <name val="Arial"/>
      <family val="2"/>
    </font>
    <font>
      <b/>
      <i/>
      <sz val="12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vertAlign val="sub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vertAlign val="subscript"/>
      <sz val="12"/>
      <name val="Arial"/>
      <family val="2"/>
    </font>
    <font>
      <b/>
      <sz val="18"/>
      <color rgb="FF0000FF"/>
      <name val="Staccato222 BT"/>
      <family val="4"/>
    </font>
    <font>
      <b/>
      <vertAlign val="superscript"/>
      <sz val="18"/>
      <color rgb="FF0000FF"/>
      <name val="Staccato222 BT"/>
      <family val="4"/>
    </font>
    <font>
      <b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2"/>
      <name val="Arial"/>
      <family val="2"/>
    </font>
    <font>
      <sz val="11"/>
      <color theme="1"/>
      <name val="Calibri"/>
      <family val="2"/>
    </font>
    <font>
      <sz val="14"/>
      <color rgb="FF000000"/>
      <name val="Google Sans"/>
    </font>
    <font>
      <sz val="18"/>
      <color rgb="FF000000"/>
      <name val="Google Sans"/>
    </font>
    <font>
      <sz val="8"/>
      <name val="Arial"/>
      <family val="2"/>
    </font>
    <font>
      <sz val="9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9"/>
      <color indexed="12"/>
      <name val="Arial"/>
      <family val="2"/>
    </font>
    <font>
      <b/>
      <sz val="12"/>
      <color rgb="FFC00000"/>
      <name val="Arial"/>
      <family val="2"/>
    </font>
    <font>
      <sz val="11"/>
      <color theme="1"/>
      <name val="Segoe UI Light"/>
      <family val="2"/>
    </font>
    <font>
      <b/>
      <sz val="24"/>
      <name val="Arial"/>
      <family val="2"/>
    </font>
    <font>
      <sz val="14"/>
      <name val="Arial"/>
      <family val="2"/>
    </font>
    <font>
      <b/>
      <sz val="10"/>
      <color theme="9" tint="-0.499984740745262"/>
      <name val="Arial"/>
      <family val="2"/>
    </font>
    <font>
      <b/>
      <sz val="10"/>
      <color theme="4" tint="-0.499984740745262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4"/>
      </patternFill>
    </fill>
  </fills>
  <borders count="7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indexed="64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indexed="64"/>
      </right>
      <top style="thin">
        <color rgb="FFB2B2B2"/>
      </top>
      <bottom/>
      <diagonal/>
    </border>
    <border>
      <left style="thin">
        <color rgb="FFB2B2B2"/>
      </left>
      <right style="thin">
        <color indexed="64"/>
      </right>
      <top/>
      <bottom style="thin">
        <color rgb="FFB2B2B2"/>
      </bottom>
      <diagonal/>
    </border>
    <border>
      <left style="thin">
        <color rgb="FFB2B2B2"/>
      </left>
      <right style="thin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indexed="64"/>
      </right>
      <top style="thin">
        <color rgb="FFB2B2B2"/>
      </top>
      <bottom style="thin">
        <color indexed="64"/>
      </bottom>
      <diagonal/>
    </border>
    <border>
      <left/>
      <right style="thin">
        <color rgb="FFB2B2B2"/>
      </right>
      <top style="medium">
        <color indexed="64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B2B2B2"/>
      </right>
      <top style="thin">
        <color rgb="FFB2B2B2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B2B2B2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1" fillId="15" borderId="59" applyNumberFormat="0" applyFont="0" applyAlignment="0" applyProtection="0"/>
  </cellStyleXfs>
  <cellXfs count="506">
    <xf numFmtId="0" fontId="0" fillId="0" borderId="0" xfId="0"/>
    <xf numFmtId="0" fontId="0" fillId="0" borderId="0" xfId="0" applyAlignment="1">
      <alignment wrapText="1"/>
    </xf>
    <xf numFmtId="2" fontId="6" fillId="3" borderId="8" xfId="3" applyNumberFormat="1" applyFont="1" applyFill="1" applyBorder="1" applyAlignment="1">
      <alignment horizontal="center"/>
    </xf>
    <xf numFmtId="166" fontId="0" fillId="0" borderId="16" xfId="0" applyNumberFormat="1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166" fontId="0" fillId="0" borderId="18" xfId="0" applyNumberFormat="1" applyBorder="1" applyAlignment="1">
      <alignment horizontal="center"/>
    </xf>
    <xf numFmtId="167" fontId="0" fillId="0" borderId="15" xfId="0" applyNumberFormat="1" applyBorder="1" applyAlignment="1">
      <alignment horizontal="center"/>
    </xf>
    <xf numFmtId="167" fontId="0" fillId="0" borderId="11" xfId="0" applyNumberFormat="1" applyBorder="1" applyAlignment="1">
      <alignment horizontal="center"/>
    </xf>
    <xf numFmtId="167" fontId="0" fillId="0" borderId="19" xfId="0" applyNumberFormat="1" applyBorder="1" applyAlignment="1">
      <alignment horizontal="center"/>
    </xf>
    <xf numFmtId="167" fontId="6" fillId="3" borderId="10" xfId="3" applyNumberFormat="1" applyFont="1" applyFill="1" applyBorder="1" applyAlignment="1">
      <alignment horizontal="center"/>
    </xf>
    <xf numFmtId="0" fontId="6" fillId="3" borderId="20" xfId="2" applyFont="1" applyFill="1" applyBorder="1" applyAlignment="1">
      <alignment horizontal="center"/>
    </xf>
    <xf numFmtId="0" fontId="6" fillId="3" borderId="7" xfId="2" applyFont="1" applyFill="1" applyBorder="1" applyAlignment="1">
      <alignment horizontal="center"/>
    </xf>
    <xf numFmtId="165" fontId="6" fillId="3" borderId="8" xfId="3" applyNumberFormat="1" applyFont="1" applyFill="1" applyBorder="1" applyAlignment="1">
      <alignment horizontal="center"/>
    </xf>
    <xf numFmtId="0" fontId="6" fillId="3" borderId="9" xfId="2" applyFont="1" applyFill="1" applyBorder="1" applyAlignment="1">
      <alignment horizontal="center"/>
    </xf>
    <xf numFmtId="167" fontId="6" fillId="0" borderId="0" xfId="3" applyNumberFormat="1" applyFont="1" applyFill="1" applyBorder="1" applyAlignment="1">
      <alignment horizontal="center"/>
    </xf>
    <xf numFmtId="168" fontId="6" fillId="3" borderId="10" xfId="1" applyNumberFormat="1" applyFont="1" applyFill="1" applyBorder="1" applyAlignment="1">
      <alignment horizontal="center"/>
    </xf>
    <xf numFmtId="10" fontId="0" fillId="0" borderId="0" xfId="1" applyNumberFormat="1" applyFont="1" applyFill="1" applyBorder="1"/>
    <xf numFmtId="0" fontId="0" fillId="0" borderId="1" xfId="0" applyBorder="1"/>
    <xf numFmtId="0" fontId="2" fillId="0" borderId="0" xfId="0" applyFont="1" applyAlignment="1">
      <alignment horizontal="center" vertical="center"/>
    </xf>
    <xf numFmtId="169" fontId="0" fillId="0" borderId="0" xfId="1" applyNumberFormat="1" applyFont="1"/>
    <xf numFmtId="167" fontId="0" fillId="0" borderId="0" xfId="0" applyNumberFormat="1"/>
    <xf numFmtId="167" fontId="6" fillId="2" borderId="8" xfId="2" applyNumberFormat="1" applyFont="1" applyFill="1" applyBorder="1" applyAlignment="1" applyProtection="1">
      <alignment horizontal="center"/>
      <protection locked="0"/>
    </xf>
    <xf numFmtId="2" fontId="0" fillId="0" borderId="0" xfId="0" applyNumberFormat="1"/>
    <xf numFmtId="0" fontId="0" fillId="0" borderId="0" xfId="1" applyNumberFormat="1" applyFont="1" applyFill="1" applyBorder="1"/>
    <xf numFmtId="0" fontId="2" fillId="0" borderId="22" xfId="0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70" fontId="2" fillId="0" borderId="0" xfId="1" applyNumberFormat="1" applyFont="1" applyBorder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0" fontId="0" fillId="0" borderId="0" xfId="1" applyNumberFormat="1" applyFont="1" applyFill="1" applyBorder="1" applyAlignment="1">
      <alignment horizontal="center" vertical="center"/>
    </xf>
    <xf numFmtId="10" fontId="2" fillId="0" borderId="22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10" fontId="0" fillId="0" borderId="5" xfId="1" applyNumberFormat="1" applyFont="1" applyFill="1" applyBorder="1" applyAlignment="1">
      <alignment horizontal="center" vertical="center"/>
    </xf>
    <xf numFmtId="10" fontId="0" fillId="0" borderId="1" xfId="1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0" fontId="0" fillId="0" borderId="6" xfId="1" applyNumberFormat="1" applyFont="1" applyFill="1" applyBorder="1" applyAlignment="1">
      <alignment horizontal="center" vertical="center"/>
    </xf>
    <xf numFmtId="10" fontId="0" fillId="0" borderId="3" xfId="1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6" fillId="3" borderId="26" xfId="2" applyFont="1" applyFill="1" applyBorder="1" applyAlignment="1">
      <alignment horizontal="center"/>
    </xf>
    <xf numFmtId="168" fontId="6" fillId="3" borderId="27" xfId="1" applyNumberFormat="1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  <xf numFmtId="168" fontId="6" fillId="3" borderId="28" xfId="1" applyNumberFormat="1" applyFont="1" applyFill="1" applyBorder="1" applyAlignment="1">
      <alignment horizontal="center"/>
    </xf>
    <xf numFmtId="2" fontId="6" fillId="3" borderId="10" xfId="3" applyNumberFormat="1" applyFont="1" applyFill="1" applyBorder="1" applyAlignment="1">
      <alignment horizontal="center"/>
    </xf>
    <xf numFmtId="166" fontId="6" fillId="2" borderId="12" xfId="2" applyNumberFormat="1" applyFont="1" applyFill="1" applyBorder="1" applyAlignment="1" applyProtection="1">
      <alignment horizontal="center"/>
      <protection locked="0"/>
    </xf>
    <xf numFmtId="166" fontId="6" fillId="2" borderId="8" xfId="2" applyNumberFormat="1" applyFont="1" applyFill="1" applyBorder="1" applyAlignment="1" applyProtection="1">
      <alignment horizontal="center"/>
      <protection locked="0"/>
    </xf>
    <xf numFmtId="166" fontId="6" fillId="3" borderId="10" xfId="3" applyNumberFormat="1" applyFont="1" applyFill="1" applyBorder="1" applyAlignment="1">
      <alignment horizontal="center"/>
    </xf>
    <xf numFmtId="166" fontId="6" fillId="3" borderId="8" xfId="3" applyNumberFormat="1" applyFont="1" applyFill="1" applyBorder="1" applyAlignment="1">
      <alignment horizontal="center"/>
    </xf>
    <xf numFmtId="0" fontId="6" fillId="3" borderId="31" xfId="2" applyFont="1" applyFill="1" applyBorder="1" applyAlignment="1">
      <alignment horizontal="center"/>
    </xf>
    <xf numFmtId="168" fontId="6" fillId="3" borderId="32" xfId="1" applyNumberFormat="1" applyFont="1" applyFill="1" applyBorder="1" applyAlignment="1">
      <alignment horizontal="center"/>
    </xf>
    <xf numFmtId="168" fontId="6" fillId="4" borderId="33" xfId="1" applyNumberFormat="1" applyFont="1" applyFill="1" applyBorder="1" applyAlignment="1">
      <alignment horizontal="center"/>
    </xf>
    <xf numFmtId="0" fontId="6" fillId="4" borderId="11" xfId="2" applyFont="1" applyFill="1" applyBorder="1" applyAlignment="1">
      <alignment horizontal="center" vertical="center"/>
    </xf>
    <xf numFmtId="0" fontId="6" fillId="4" borderId="19" xfId="2" applyFont="1" applyFill="1" applyBorder="1" applyAlignment="1">
      <alignment horizontal="center" vertical="center"/>
    </xf>
    <xf numFmtId="168" fontId="6" fillId="4" borderId="25" xfId="1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quotePrefix="1"/>
    <xf numFmtId="10" fontId="0" fillId="0" borderId="0" xfId="1" applyNumberFormat="1" applyFont="1"/>
    <xf numFmtId="10" fontId="0" fillId="0" borderId="0" xfId="0" applyNumberFormat="1"/>
    <xf numFmtId="168" fontId="0" fillId="0" borderId="5" xfId="1" applyNumberFormat="1" applyFont="1" applyFill="1" applyBorder="1" applyAlignment="1">
      <alignment horizontal="center" vertical="center"/>
    </xf>
    <xf numFmtId="168" fontId="0" fillId="0" borderId="1" xfId="1" applyNumberFormat="1" applyFont="1" applyFill="1" applyBorder="1" applyAlignment="1">
      <alignment horizontal="center" vertical="center"/>
    </xf>
    <xf numFmtId="168" fontId="0" fillId="0" borderId="6" xfId="1" applyNumberFormat="1" applyFont="1" applyFill="1" applyBorder="1" applyAlignment="1">
      <alignment horizontal="center" vertical="center"/>
    </xf>
    <xf numFmtId="168" fontId="0" fillId="0" borderId="3" xfId="1" applyNumberFormat="1" applyFont="1" applyFill="1" applyBorder="1" applyAlignment="1">
      <alignment horizontal="center" vertical="center"/>
    </xf>
    <xf numFmtId="10" fontId="0" fillId="5" borderId="5" xfId="1" applyNumberFormat="1" applyFont="1" applyFill="1" applyBorder="1" applyAlignment="1">
      <alignment horizontal="center" vertical="center"/>
    </xf>
    <xf numFmtId="10" fontId="0" fillId="5" borderId="1" xfId="1" applyNumberFormat="1" applyFont="1" applyFill="1" applyBorder="1" applyAlignment="1">
      <alignment horizontal="center" vertical="center"/>
    </xf>
    <xf numFmtId="168" fontId="0" fillId="5" borderId="5" xfId="1" applyNumberFormat="1" applyFont="1" applyFill="1" applyBorder="1" applyAlignment="1">
      <alignment horizontal="center" vertical="center"/>
    </xf>
    <xf numFmtId="168" fontId="0" fillId="5" borderId="1" xfId="1" applyNumberFormat="1" applyFont="1" applyFill="1" applyBorder="1" applyAlignment="1">
      <alignment horizontal="center" vertical="center"/>
    </xf>
    <xf numFmtId="164" fontId="6" fillId="3" borderId="24" xfId="3" applyNumberFormat="1" applyFont="1" applyFill="1" applyBorder="1" applyAlignment="1">
      <alignment horizontal="center"/>
    </xf>
    <xf numFmtId="164" fontId="6" fillId="3" borderId="19" xfId="3" applyNumberFormat="1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70" fontId="0" fillId="0" borderId="5" xfId="1" applyNumberFormat="1" applyFont="1" applyBorder="1" applyAlignment="1">
      <alignment horizontal="center"/>
    </xf>
    <xf numFmtId="170" fontId="0" fillId="0" borderId="6" xfId="1" applyNumberFormat="1" applyFont="1" applyBorder="1" applyAlignment="1">
      <alignment horizontal="center"/>
    </xf>
    <xf numFmtId="2" fontId="6" fillId="3" borderId="32" xfId="3" applyNumberFormat="1" applyFont="1" applyFill="1" applyBorder="1" applyAlignment="1">
      <alignment horizontal="center"/>
    </xf>
    <xf numFmtId="2" fontId="6" fillId="3" borderId="14" xfId="3" applyNumberFormat="1" applyFont="1" applyFill="1" applyBorder="1" applyAlignment="1">
      <alignment horizontal="center"/>
    </xf>
    <xf numFmtId="0" fontId="6" fillId="3" borderId="34" xfId="2" applyFont="1" applyFill="1" applyBorder="1" applyAlignment="1">
      <alignment horizontal="center"/>
    </xf>
    <xf numFmtId="10" fontId="6" fillId="3" borderId="14" xfId="1" applyNumberFormat="1" applyFont="1" applyFill="1" applyBorder="1" applyAlignment="1">
      <alignment horizontal="center"/>
    </xf>
    <xf numFmtId="0" fontId="6" fillId="3" borderId="36" xfId="2" applyFont="1" applyFill="1" applyBorder="1" applyAlignment="1">
      <alignment horizontal="center"/>
    </xf>
    <xf numFmtId="166" fontId="6" fillId="2" borderId="37" xfId="2" applyNumberFormat="1" applyFont="1" applyFill="1" applyBorder="1" applyAlignment="1" applyProtection="1">
      <alignment horizontal="center"/>
      <protection locked="0"/>
    </xf>
    <xf numFmtId="168" fontId="6" fillId="3" borderId="14" xfId="1" applyNumberFormat="1" applyFont="1" applyFill="1" applyBorder="1" applyAlignment="1">
      <alignment horizontal="center"/>
    </xf>
    <xf numFmtId="2" fontId="6" fillId="3" borderId="0" xfId="3" applyNumberFormat="1" applyFont="1" applyFill="1" applyBorder="1" applyAlignment="1">
      <alignment horizontal="center"/>
    </xf>
    <xf numFmtId="0" fontId="6" fillId="3" borderId="22" xfId="2" applyFont="1" applyFill="1" applyBorder="1" applyAlignment="1">
      <alignment horizontal="center"/>
    </xf>
    <xf numFmtId="10" fontId="6" fillId="3" borderId="5" xfId="1" applyNumberFormat="1" applyFont="1" applyFill="1" applyBorder="1" applyAlignment="1">
      <alignment horizontal="center"/>
    </xf>
    <xf numFmtId="0" fontId="0" fillId="5" borderId="35" xfId="0" applyFill="1" applyBorder="1"/>
    <xf numFmtId="0" fontId="0" fillId="5" borderId="1" xfId="0" applyFill="1" applyBorder="1"/>
    <xf numFmtId="0" fontId="8" fillId="3" borderId="7" xfId="2" applyFont="1" applyFill="1" applyBorder="1" applyAlignment="1">
      <alignment horizontal="center"/>
    </xf>
    <xf numFmtId="10" fontId="6" fillId="3" borderId="8" xfId="1" applyNumberFormat="1" applyFont="1" applyFill="1" applyBorder="1" applyAlignment="1">
      <alignment horizontal="center"/>
    </xf>
    <xf numFmtId="167" fontId="0" fillId="0" borderId="39" xfId="0" applyNumberFormat="1" applyBorder="1" applyAlignment="1">
      <alignment horizontal="center"/>
    </xf>
    <xf numFmtId="0" fontId="9" fillId="6" borderId="40" xfId="2" applyFont="1" applyFill="1" applyBorder="1" applyAlignment="1">
      <alignment horizontal="center"/>
    </xf>
    <xf numFmtId="0" fontId="9" fillId="6" borderId="41" xfId="2" applyFont="1" applyFill="1" applyBorder="1" applyAlignment="1">
      <alignment horizontal="center"/>
    </xf>
    <xf numFmtId="0" fontId="9" fillId="6" borderId="42" xfId="2" applyFont="1" applyFill="1" applyBorder="1" applyAlignment="1">
      <alignment horizontal="center"/>
    </xf>
    <xf numFmtId="0" fontId="5" fillId="0" borderId="0" xfId="2"/>
    <xf numFmtId="0" fontId="9" fillId="6" borderId="17" xfId="2" applyFont="1" applyFill="1" applyBorder="1" applyAlignment="1">
      <alignment horizontal="center"/>
    </xf>
    <xf numFmtId="0" fontId="15" fillId="3" borderId="24" xfId="2" applyFont="1" applyFill="1" applyBorder="1" applyAlignment="1">
      <alignment horizontal="center" vertical="center" wrapText="1"/>
    </xf>
    <xf numFmtId="0" fontId="6" fillId="3" borderId="23" xfId="2" applyFont="1" applyFill="1" applyBorder="1" applyAlignment="1">
      <alignment horizontal="center" vertical="center" wrapText="1"/>
    </xf>
    <xf numFmtId="0" fontId="6" fillId="2" borderId="44" xfId="2" applyFont="1" applyFill="1" applyBorder="1" applyAlignment="1" applyProtection="1">
      <alignment horizontal="center" vertical="center"/>
      <protection locked="0"/>
    </xf>
    <xf numFmtId="165" fontId="6" fillId="3" borderId="45" xfId="2" applyNumberFormat="1" applyFont="1" applyFill="1" applyBorder="1" applyAlignment="1">
      <alignment horizontal="center" vertical="center"/>
    </xf>
    <xf numFmtId="0" fontId="9" fillId="0" borderId="0" xfId="2" applyFont="1"/>
    <xf numFmtId="171" fontId="9" fillId="0" borderId="0" xfId="2" applyNumberFormat="1" applyFont="1"/>
    <xf numFmtId="0" fontId="17" fillId="7" borderId="46" xfId="4" quotePrefix="1" applyFont="1" applyFill="1" applyBorder="1" applyAlignment="1">
      <alignment horizontal="center" vertical="center"/>
    </xf>
    <xf numFmtId="0" fontId="17" fillId="7" borderId="46" xfId="4" applyFont="1" applyFill="1" applyBorder="1" applyAlignment="1">
      <alignment horizontal="center" vertical="center"/>
    </xf>
    <xf numFmtId="0" fontId="17" fillId="8" borderId="46" xfId="4" applyFont="1" applyFill="1" applyBorder="1" applyAlignment="1">
      <alignment horizontal="center" vertical="center" wrapText="1"/>
    </xf>
    <xf numFmtId="0" fontId="6" fillId="3" borderId="11" xfId="2" applyFont="1" applyFill="1" applyBorder="1" applyAlignment="1">
      <alignment horizontal="center"/>
    </xf>
    <xf numFmtId="0" fontId="6" fillId="2" borderId="33" xfId="2" applyFont="1" applyFill="1" applyBorder="1" applyAlignment="1" applyProtection="1">
      <alignment horizontal="center"/>
      <protection locked="0"/>
    </xf>
    <xf numFmtId="0" fontId="6" fillId="9" borderId="33" xfId="2" applyFont="1" applyFill="1" applyBorder="1" applyAlignment="1">
      <alignment horizontal="center"/>
    </xf>
    <xf numFmtId="0" fontId="17" fillId="7" borderId="46" xfId="4" applyFont="1" applyFill="1" applyBorder="1" applyAlignment="1">
      <alignment horizontal="center"/>
    </xf>
    <xf numFmtId="10" fontId="17" fillId="7" borderId="46" xfId="5" applyNumberFormat="1" applyFont="1" applyFill="1" applyBorder="1" applyAlignment="1" applyProtection="1">
      <alignment horizontal="center"/>
    </xf>
    <xf numFmtId="166" fontId="17" fillId="8" borderId="46" xfId="5" applyNumberFormat="1" applyFont="1" applyFill="1" applyBorder="1" applyAlignment="1" applyProtection="1">
      <alignment horizontal="center"/>
    </xf>
    <xf numFmtId="167" fontId="6" fillId="3" borderId="33" xfId="2" applyNumberFormat="1" applyFont="1" applyFill="1" applyBorder="1" applyAlignment="1">
      <alignment horizontal="center"/>
    </xf>
    <xf numFmtId="0" fontId="5" fillId="0" borderId="0" xfId="2" applyAlignment="1">
      <alignment horizontal="center"/>
    </xf>
    <xf numFmtId="166" fontId="6" fillId="2" borderId="33" xfId="2" applyNumberFormat="1" applyFont="1" applyFill="1" applyBorder="1" applyAlignment="1" applyProtection="1">
      <alignment horizontal="center"/>
      <protection locked="0"/>
    </xf>
    <xf numFmtId="172" fontId="6" fillId="2" borderId="33" xfId="2" applyNumberFormat="1" applyFont="1" applyFill="1" applyBorder="1" applyAlignment="1" applyProtection="1">
      <alignment horizontal="center"/>
      <protection locked="0"/>
    </xf>
    <xf numFmtId="167" fontId="6" fillId="9" borderId="33" xfId="2" applyNumberFormat="1" applyFont="1" applyFill="1" applyBorder="1" applyAlignment="1">
      <alignment horizontal="center"/>
    </xf>
    <xf numFmtId="168" fontId="6" fillId="3" borderId="33" xfId="3" applyNumberFormat="1" applyFont="1" applyFill="1" applyBorder="1" applyAlignment="1">
      <alignment horizontal="center"/>
    </xf>
    <xf numFmtId="168" fontId="6" fillId="9" borderId="33" xfId="3" applyNumberFormat="1" applyFont="1" applyFill="1" applyBorder="1" applyAlignment="1" applyProtection="1">
      <alignment horizontal="center"/>
    </xf>
    <xf numFmtId="0" fontId="6" fillId="3" borderId="19" xfId="2" applyFont="1" applyFill="1" applyBorder="1" applyAlignment="1">
      <alignment horizontal="center"/>
    </xf>
    <xf numFmtId="168" fontId="6" fillId="3" borderId="25" xfId="3" applyNumberFormat="1" applyFont="1" applyFill="1" applyBorder="1" applyAlignment="1">
      <alignment horizontal="center"/>
    </xf>
    <xf numFmtId="168" fontId="6" fillId="9" borderId="25" xfId="3" applyNumberFormat="1" applyFont="1" applyFill="1" applyBorder="1" applyAlignment="1" applyProtection="1">
      <alignment horizontal="center"/>
    </xf>
    <xf numFmtId="0" fontId="6" fillId="4" borderId="24" xfId="2" applyFont="1" applyFill="1" applyBorder="1" applyAlignment="1">
      <alignment horizontal="center" vertical="center"/>
    </xf>
    <xf numFmtId="4" fontId="6" fillId="4" borderId="23" xfId="2" applyNumberFormat="1" applyFont="1" applyFill="1" applyBorder="1" applyAlignment="1">
      <alignment horizontal="center"/>
    </xf>
    <xf numFmtId="4" fontId="6" fillId="9" borderId="23" xfId="2" applyNumberFormat="1" applyFont="1" applyFill="1" applyBorder="1" applyAlignment="1">
      <alignment horizontal="center"/>
    </xf>
    <xf numFmtId="0" fontId="9" fillId="6" borderId="38" xfId="2" applyFont="1" applyFill="1" applyBorder="1" applyAlignment="1">
      <alignment horizontal="center"/>
    </xf>
    <xf numFmtId="0" fontId="6" fillId="4" borderId="39" xfId="2" applyFont="1" applyFill="1" applyBorder="1" applyAlignment="1">
      <alignment horizontal="center" vertical="center"/>
    </xf>
    <xf numFmtId="167" fontId="6" fillId="9" borderId="48" xfId="2" applyNumberFormat="1" applyFont="1" applyFill="1" applyBorder="1" applyAlignment="1">
      <alignment horizontal="center"/>
    </xf>
    <xf numFmtId="0" fontId="9" fillId="6" borderId="22" xfId="2" applyFont="1" applyFill="1" applyBorder="1" applyAlignment="1">
      <alignment horizontal="center"/>
    </xf>
    <xf numFmtId="167" fontId="6" fillId="4" borderId="48" xfId="2" applyNumberFormat="1" applyFont="1" applyFill="1" applyBorder="1" applyAlignment="1">
      <alignment horizontal="center"/>
    </xf>
    <xf numFmtId="167" fontId="6" fillId="9" borderId="1" xfId="2" applyNumberFormat="1" applyFont="1" applyFill="1" applyBorder="1" applyAlignment="1">
      <alignment horizontal="center"/>
    </xf>
    <xf numFmtId="168" fontId="6" fillId="4" borderId="33" xfId="6" applyNumberFormat="1" applyFont="1" applyFill="1" applyBorder="1" applyAlignment="1">
      <alignment horizontal="center"/>
    </xf>
    <xf numFmtId="0" fontId="6" fillId="4" borderId="6" xfId="2" applyFont="1" applyFill="1" applyBorder="1" applyAlignment="1">
      <alignment horizontal="center" vertical="center"/>
    </xf>
    <xf numFmtId="168" fontId="6" fillId="4" borderId="3" xfId="6" applyNumberFormat="1" applyFont="1" applyFill="1" applyBorder="1" applyAlignment="1">
      <alignment horizontal="center"/>
    </xf>
    <xf numFmtId="0" fontId="5" fillId="10" borderId="20" xfId="2" applyFill="1" applyBorder="1" applyProtection="1">
      <protection locked="0"/>
    </xf>
    <xf numFmtId="0" fontId="6" fillId="10" borderId="49" xfId="2" applyFont="1" applyFill="1" applyBorder="1" applyAlignment="1" applyProtection="1">
      <alignment horizontal="center"/>
      <protection locked="0"/>
    </xf>
    <xf numFmtId="0" fontId="5" fillId="10" borderId="12" xfId="2" applyFill="1" applyBorder="1" applyProtection="1">
      <protection locked="0"/>
    </xf>
    <xf numFmtId="0" fontId="5" fillId="10" borderId="7" xfId="2" applyFill="1" applyBorder="1" applyProtection="1">
      <protection locked="0"/>
    </xf>
    <xf numFmtId="0" fontId="6" fillId="10" borderId="46" xfId="2" applyFont="1" applyFill="1" applyBorder="1" applyAlignment="1" applyProtection="1">
      <alignment horizontal="center"/>
      <protection locked="0"/>
    </xf>
    <xf numFmtId="167" fontId="6" fillId="10" borderId="46" xfId="2" applyNumberFormat="1" applyFont="1" applyFill="1" applyBorder="1" applyAlignment="1" applyProtection="1">
      <alignment horizontal="center"/>
      <protection locked="0"/>
    </xf>
    <xf numFmtId="0" fontId="5" fillId="10" borderId="8" xfId="2" applyFill="1" applyBorder="1" applyProtection="1">
      <protection locked="0"/>
    </xf>
    <xf numFmtId="0" fontId="22" fillId="0" borderId="0" xfId="7" applyFont="1"/>
    <xf numFmtId="173" fontId="6" fillId="10" borderId="46" xfId="2" applyNumberFormat="1" applyFont="1" applyFill="1" applyBorder="1" applyAlignment="1" applyProtection="1">
      <alignment horizontal="center"/>
      <protection locked="0"/>
    </xf>
    <xf numFmtId="0" fontId="5" fillId="10" borderId="46" xfId="2" applyFill="1" applyBorder="1" applyProtection="1">
      <protection locked="0"/>
    </xf>
    <xf numFmtId="0" fontId="5" fillId="10" borderId="9" xfId="2" applyFill="1" applyBorder="1" applyProtection="1">
      <protection locked="0"/>
    </xf>
    <xf numFmtId="0" fontId="5" fillId="10" borderId="50" xfId="2" applyFill="1" applyBorder="1" applyProtection="1">
      <protection locked="0"/>
    </xf>
    <xf numFmtId="0" fontId="5" fillId="10" borderId="10" xfId="2" applyFill="1" applyBorder="1" applyProtection="1">
      <protection locked="0"/>
    </xf>
    <xf numFmtId="0" fontId="9" fillId="2" borderId="46" xfId="2" applyFont="1" applyFill="1" applyBorder="1" applyAlignment="1">
      <alignment horizontal="center"/>
    </xf>
    <xf numFmtId="0" fontId="23" fillId="0" borderId="0" xfId="7" applyFont="1"/>
    <xf numFmtId="0" fontId="9" fillId="2" borderId="51" xfId="2" applyFont="1" applyFill="1" applyBorder="1" applyAlignment="1">
      <alignment horizontal="center"/>
    </xf>
    <xf numFmtId="2" fontId="9" fillId="2" borderId="51" xfId="2" applyNumberFormat="1" applyFont="1" applyFill="1" applyBorder="1" applyAlignment="1">
      <alignment horizontal="center"/>
    </xf>
    <xf numFmtId="4" fontId="9" fillId="11" borderId="52" xfId="2" applyNumberFormat="1" applyFont="1" applyFill="1" applyBorder="1" applyAlignment="1">
      <alignment horizontal="center"/>
    </xf>
    <xf numFmtId="4" fontId="9" fillId="11" borderId="53" xfId="2" applyNumberFormat="1" applyFont="1" applyFill="1" applyBorder="1" applyAlignment="1">
      <alignment horizontal="center"/>
    </xf>
    <xf numFmtId="0" fontId="9" fillId="2" borderId="54" xfId="2" applyFont="1" applyFill="1" applyBorder="1" applyAlignment="1">
      <alignment horizontal="center"/>
    </xf>
    <xf numFmtId="2" fontId="9" fillId="2" borderId="54" xfId="2" applyNumberFormat="1" applyFont="1" applyFill="1" applyBorder="1" applyAlignment="1">
      <alignment horizontal="center"/>
    </xf>
    <xf numFmtId="4" fontId="9" fillId="11" borderId="46" xfId="2" applyNumberFormat="1" applyFont="1" applyFill="1" applyBorder="1" applyAlignment="1">
      <alignment horizontal="center"/>
    </xf>
    <xf numFmtId="4" fontId="9" fillId="11" borderId="55" xfId="2" applyNumberFormat="1" applyFont="1" applyFill="1" applyBorder="1" applyAlignment="1">
      <alignment horizontal="center"/>
    </xf>
    <xf numFmtId="4" fontId="5" fillId="0" borderId="0" xfId="2" applyNumberFormat="1" applyAlignment="1">
      <alignment horizontal="center"/>
    </xf>
    <xf numFmtId="0" fontId="24" fillId="0" borderId="0" xfId="2" applyFont="1"/>
    <xf numFmtId="2" fontId="5" fillId="0" borderId="0" xfId="2" applyNumberFormat="1"/>
    <xf numFmtId="0" fontId="25" fillId="0" borderId="0" xfId="2" applyFont="1" applyAlignment="1">
      <alignment horizontal="center"/>
    </xf>
    <xf numFmtId="170" fontId="0" fillId="0" borderId="0" xfId="3" applyNumberFormat="1" applyFont="1"/>
    <xf numFmtId="0" fontId="24" fillId="0" borderId="0" xfId="2" applyFont="1" applyAlignment="1">
      <alignment horizontal="center"/>
    </xf>
    <xf numFmtId="0" fontId="5" fillId="3" borderId="22" xfId="2" applyFill="1" applyBorder="1" applyAlignment="1">
      <alignment horizontal="center"/>
    </xf>
    <xf numFmtId="0" fontId="5" fillId="3" borderId="0" xfId="2" applyFill="1" applyAlignment="1">
      <alignment horizontal="center"/>
    </xf>
    <xf numFmtId="0" fontId="5" fillId="3" borderId="1" xfId="2" applyFill="1" applyBorder="1" applyAlignment="1">
      <alignment horizontal="center"/>
    </xf>
    <xf numFmtId="0" fontId="5" fillId="3" borderId="22" xfId="2" applyFill="1" applyBorder="1" applyAlignment="1">
      <alignment horizontal="right"/>
    </xf>
    <xf numFmtId="0" fontId="5" fillId="3" borderId="0" xfId="2" applyFill="1"/>
    <xf numFmtId="0" fontId="5" fillId="3" borderId="1" xfId="2" applyFill="1" applyBorder="1"/>
    <xf numFmtId="0" fontId="5" fillId="3" borderId="22" xfId="2" applyFill="1" applyBorder="1"/>
    <xf numFmtId="0" fontId="5" fillId="3" borderId="2" xfId="2" applyFill="1" applyBorder="1"/>
    <xf numFmtId="0" fontId="5" fillId="3" borderId="21" xfId="2" applyFill="1" applyBorder="1"/>
    <xf numFmtId="0" fontId="5" fillId="3" borderId="3" xfId="2" applyFill="1" applyBorder="1"/>
    <xf numFmtId="0" fontId="0" fillId="0" borderId="0" xfId="0" applyAlignment="1">
      <alignment horizontal="center" vertical="center" wrapText="1"/>
    </xf>
    <xf numFmtId="172" fontId="5" fillId="0" borderId="0" xfId="2" applyNumberFormat="1"/>
    <xf numFmtId="167" fontId="0" fillId="0" borderId="0" xfId="0" applyNumberFormat="1" applyAlignment="1">
      <alignment horizontal="center"/>
    </xf>
    <xf numFmtId="0" fontId="6" fillId="5" borderId="0" xfId="2" applyFont="1" applyFill="1" applyAlignment="1" applyProtection="1">
      <alignment horizontal="center"/>
      <protection locked="0"/>
    </xf>
    <xf numFmtId="0" fontId="5" fillId="5" borderId="0" xfId="2" applyFill="1" applyProtection="1">
      <protection locked="0"/>
    </xf>
    <xf numFmtId="167" fontId="6" fillId="5" borderId="0" xfId="2" applyNumberFormat="1" applyFont="1" applyFill="1" applyAlignment="1" applyProtection="1">
      <alignment horizontal="center"/>
      <protection locked="0"/>
    </xf>
    <xf numFmtId="173" fontId="6" fillId="5" borderId="0" xfId="2" applyNumberFormat="1" applyFont="1" applyFill="1" applyAlignment="1" applyProtection="1">
      <alignment horizontal="center"/>
      <protection locked="0"/>
    </xf>
    <xf numFmtId="166" fontId="5" fillId="0" borderId="0" xfId="2" applyNumberFormat="1" applyAlignment="1">
      <alignment horizontal="center"/>
    </xf>
    <xf numFmtId="166" fontId="5" fillId="0" borderId="0" xfId="2" applyNumberFormat="1"/>
    <xf numFmtId="0" fontId="6" fillId="5" borderId="0" xfId="2" applyFont="1" applyFill="1" applyAlignment="1">
      <alignment horizontal="center"/>
    </xf>
    <xf numFmtId="167" fontId="6" fillId="5" borderId="0" xfId="2" applyNumberFormat="1" applyFont="1" applyFill="1" applyAlignment="1">
      <alignment horizontal="center"/>
    </xf>
    <xf numFmtId="166" fontId="6" fillId="5" borderId="0" xfId="2" applyNumberFormat="1" applyFont="1" applyFill="1" applyAlignment="1" applyProtection="1">
      <alignment horizontal="center"/>
      <protection locked="0"/>
    </xf>
    <xf numFmtId="172" fontId="6" fillId="5" borderId="0" xfId="2" applyNumberFormat="1" applyFont="1" applyFill="1" applyAlignment="1" applyProtection="1">
      <alignment horizontal="center"/>
      <protection locked="0"/>
    </xf>
    <xf numFmtId="168" fontId="6" fillId="5" borderId="0" xfId="3" applyNumberFormat="1" applyFont="1" applyFill="1" applyBorder="1" applyAlignment="1">
      <alignment horizontal="center"/>
    </xf>
    <xf numFmtId="168" fontId="6" fillId="5" borderId="0" xfId="3" applyNumberFormat="1" applyFont="1" applyFill="1" applyBorder="1" applyAlignment="1" applyProtection="1">
      <alignment horizontal="center"/>
    </xf>
    <xf numFmtId="0" fontId="6" fillId="5" borderId="0" xfId="2" applyFont="1" applyFill="1" applyAlignment="1">
      <alignment horizontal="center" vertical="center"/>
    </xf>
    <xf numFmtId="4" fontId="6" fillId="5" borderId="0" xfId="2" applyNumberFormat="1" applyFont="1" applyFill="1" applyAlignment="1">
      <alignment horizontal="center"/>
    </xf>
    <xf numFmtId="168" fontId="6" fillId="5" borderId="0" xfId="6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70" fontId="0" fillId="0" borderId="0" xfId="1" applyNumberFormat="1" applyFont="1" applyBorder="1" applyAlignment="1">
      <alignment horizontal="center"/>
    </xf>
    <xf numFmtId="0" fontId="2" fillId="0" borderId="40" xfId="0" applyFont="1" applyBorder="1" applyAlignment="1">
      <alignment horizontal="center" vertical="center"/>
    </xf>
    <xf numFmtId="2" fontId="2" fillId="0" borderId="47" xfId="0" applyNumberFormat="1" applyFont="1" applyBorder="1" applyAlignment="1">
      <alignment horizontal="center" vertical="center"/>
    </xf>
    <xf numFmtId="0" fontId="0" fillId="0" borderId="47" xfId="0" applyBorder="1"/>
    <xf numFmtId="0" fontId="0" fillId="0" borderId="35" xfId="0" applyBorder="1"/>
    <xf numFmtId="0" fontId="0" fillId="0" borderId="3" xfId="0" applyBorder="1"/>
    <xf numFmtId="10" fontId="0" fillId="0" borderId="0" xfId="1" applyNumberFormat="1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10" fontId="0" fillId="0" borderId="21" xfId="1" applyNumberFormat="1" applyFont="1" applyFill="1" applyBorder="1" applyAlignment="1">
      <alignment horizontal="center"/>
    </xf>
    <xf numFmtId="0" fontId="0" fillId="0" borderId="21" xfId="0" quotePrefix="1" applyBorder="1" applyAlignment="1">
      <alignment horizontal="center"/>
    </xf>
    <xf numFmtId="0" fontId="2" fillId="0" borderId="0" xfId="1" applyNumberFormat="1" applyFont="1" applyFill="1" applyBorder="1" applyAlignment="1">
      <alignment horizontal="center"/>
    </xf>
    <xf numFmtId="0" fontId="2" fillId="0" borderId="21" xfId="1" applyNumberFormat="1" applyFont="1" applyFill="1" applyBorder="1" applyAlignment="1">
      <alignment horizontal="center"/>
    </xf>
    <xf numFmtId="10" fontId="2" fillId="0" borderId="22" xfId="1" applyNumberFormat="1" applyFont="1" applyFill="1" applyBorder="1" applyAlignment="1">
      <alignment horizontal="center"/>
    </xf>
    <xf numFmtId="10" fontId="2" fillId="0" borderId="2" xfId="1" applyNumberFormat="1" applyFont="1" applyFill="1" applyBorder="1" applyAlignment="1">
      <alignment horizontal="center"/>
    </xf>
    <xf numFmtId="166" fontId="0" fillId="0" borderId="2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167" fontId="0" fillId="0" borderId="56" xfId="0" applyNumberFormat="1" applyBorder="1" applyAlignment="1">
      <alignment horizontal="center"/>
    </xf>
    <xf numFmtId="167" fontId="0" fillId="0" borderId="33" xfId="0" applyNumberFormat="1" applyBorder="1" applyAlignment="1">
      <alignment horizontal="center"/>
    </xf>
    <xf numFmtId="167" fontId="0" fillId="0" borderId="48" xfId="0" applyNumberFormat="1" applyBorder="1" applyAlignment="1">
      <alignment horizontal="center"/>
    </xf>
    <xf numFmtId="167" fontId="0" fillId="0" borderId="25" xfId="0" applyNumberFormat="1" applyBorder="1" applyAlignment="1">
      <alignment horizontal="center"/>
    </xf>
    <xf numFmtId="166" fontId="6" fillId="2" borderId="24" xfId="2" applyNumberFormat="1" applyFont="1" applyFill="1" applyBorder="1" applyAlignment="1" applyProtection="1">
      <alignment horizontal="center"/>
      <protection locked="0"/>
    </xf>
    <xf numFmtId="166" fontId="6" fillId="2" borderId="11" xfId="2" applyNumberFormat="1" applyFont="1" applyFill="1" applyBorder="1" applyAlignment="1" applyProtection="1">
      <alignment horizontal="center"/>
      <protection locked="0"/>
    </xf>
    <xf numFmtId="166" fontId="6" fillId="2" borderId="19" xfId="2" applyNumberFormat="1" applyFont="1" applyFill="1" applyBorder="1" applyAlignment="1" applyProtection="1">
      <alignment horizontal="center"/>
      <protection locked="0"/>
    </xf>
    <xf numFmtId="174" fontId="5" fillId="0" borderId="11" xfId="1" applyNumberFormat="1" applyFont="1" applyBorder="1" applyAlignment="1">
      <alignment horizontal="center"/>
    </xf>
    <xf numFmtId="174" fontId="5" fillId="0" borderId="19" xfId="1" applyNumberFormat="1" applyFont="1" applyBorder="1" applyAlignment="1">
      <alignment horizontal="center"/>
    </xf>
    <xf numFmtId="0" fontId="30" fillId="0" borderId="4" xfId="2" applyFont="1" applyBorder="1" applyAlignment="1">
      <alignment horizontal="center"/>
    </xf>
    <xf numFmtId="166" fontId="31" fillId="2" borderId="20" xfId="2" applyNumberFormat="1" applyFont="1" applyFill="1" applyBorder="1" applyAlignment="1" applyProtection="1">
      <alignment horizontal="center"/>
      <protection locked="0"/>
    </xf>
    <xf numFmtId="166" fontId="31" fillId="2" borderId="7" xfId="2" applyNumberFormat="1" applyFont="1" applyFill="1" applyBorder="1" applyAlignment="1" applyProtection="1">
      <alignment horizontal="center"/>
      <protection locked="0"/>
    </xf>
    <xf numFmtId="166" fontId="31" fillId="2" borderId="9" xfId="2" applyNumberFormat="1" applyFont="1" applyFill="1" applyBorder="1" applyAlignment="1" applyProtection="1">
      <alignment horizontal="center"/>
      <protection locked="0"/>
    </xf>
    <xf numFmtId="166" fontId="31" fillId="2" borderId="24" xfId="2" applyNumberFormat="1" applyFont="1" applyFill="1" applyBorder="1" applyAlignment="1" applyProtection="1">
      <alignment horizontal="center"/>
      <protection locked="0"/>
    </xf>
    <xf numFmtId="166" fontId="31" fillId="2" borderId="11" xfId="2" applyNumberFormat="1" applyFont="1" applyFill="1" applyBorder="1" applyAlignment="1" applyProtection="1">
      <alignment horizontal="center"/>
      <protection locked="0"/>
    </xf>
    <xf numFmtId="166" fontId="31" fillId="2" borderId="19" xfId="2" applyNumberFormat="1" applyFont="1" applyFill="1" applyBorder="1" applyAlignment="1" applyProtection="1">
      <alignment horizontal="center"/>
      <protection locked="0"/>
    </xf>
    <xf numFmtId="174" fontId="5" fillId="0" borderId="15" xfId="1" applyNumberFormat="1" applyFont="1" applyBorder="1" applyAlignment="1">
      <alignment horizontal="center"/>
    </xf>
    <xf numFmtId="0" fontId="9" fillId="0" borderId="34" xfId="2" applyFont="1" applyBorder="1" applyAlignment="1">
      <alignment horizontal="center"/>
    </xf>
    <xf numFmtId="0" fontId="6" fillId="5" borderId="0" xfId="2" applyFont="1" applyFill="1"/>
    <xf numFmtId="167" fontId="6" fillId="5" borderId="34" xfId="2" applyNumberFormat="1" applyFont="1" applyFill="1" applyBorder="1" applyAlignment="1" applyProtection="1">
      <alignment horizontal="center"/>
      <protection locked="0"/>
    </xf>
    <xf numFmtId="166" fontId="6" fillId="3" borderId="32" xfId="3" applyNumberFormat="1" applyFont="1" applyFill="1" applyBorder="1" applyAlignment="1">
      <alignment horizontal="center"/>
    </xf>
    <xf numFmtId="0" fontId="6" fillId="3" borderId="26" xfId="2" applyFont="1" applyFill="1" applyBorder="1" applyAlignment="1">
      <alignment horizontal="center" vertical="center"/>
    </xf>
    <xf numFmtId="168" fontId="6" fillId="3" borderId="27" xfId="1" applyNumberFormat="1" applyFont="1" applyFill="1" applyBorder="1" applyAlignment="1">
      <alignment horizontal="center" vertical="center"/>
    </xf>
    <xf numFmtId="0" fontId="6" fillId="3" borderId="9" xfId="2" applyFont="1" applyFill="1" applyBorder="1" applyAlignment="1">
      <alignment horizontal="center" vertical="center"/>
    </xf>
    <xf numFmtId="168" fontId="6" fillId="3" borderId="10" xfId="1" applyNumberFormat="1" applyFont="1" applyFill="1" applyBorder="1" applyAlignment="1">
      <alignment horizontal="center" vertical="center"/>
    </xf>
    <xf numFmtId="10" fontId="6" fillId="3" borderId="32" xfId="1" applyNumberFormat="1" applyFont="1" applyFill="1" applyBorder="1" applyAlignment="1">
      <alignment horizontal="center"/>
    </xf>
    <xf numFmtId="165" fontId="6" fillId="3" borderId="32" xfId="3" applyNumberFormat="1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70" fontId="0" fillId="0" borderId="4" xfId="1" applyNumberFormat="1" applyFont="1" applyBorder="1" applyAlignment="1">
      <alignment horizontal="center"/>
    </xf>
    <xf numFmtId="0" fontId="9" fillId="10" borderId="57" xfId="2" applyFont="1" applyFill="1" applyBorder="1" applyAlignment="1">
      <alignment horizontal="center"/>
    </xf>
    <xf numFmtId="2" fontId="9" fillId="10" borderId="41" xfId="2" applyNumberFormat="1" applyFont="1" applyFill="1" applyBorder="1" applyAlignment="1">
      <alignment horizontal="center"/>
    </xf>
    <xf numFmtId="0" fontId="9" fillId="10" borderId="41" xfId="2" applyFont="1" applyFill="1" applyBorder="1" applyAlignment="1">
      <alignment horizontal="center"/>
    </xf>
    <xf numFmtId="0" fontId="9" fillId="10" borderId="42" xfId="2" applyFont="1" applyFill="1" applyBorder="1" applyAlignment="1">
      <alignment horizontal="center"/>
    </xf>
    <xf numFmtId="173" fontId="9" fillId="10" borderId="7" xfId="2" applyNumberFormat="1" applyFont="1" applyFill="1" applyBorder="1" applyAlignment="1">
      <alignment horizontal="center"/>
    </xf>
    <xf numFmtId="165" fontId="32" fillId="12" borderId="46" xfId="2" applyNumberFormat="1" applyFont="1" applyFill="1" applyBorder="1"/>
    <xf numFmtId="165" fontId="32" fillId="12" borderId="8" xfId="2" applyNumberFormat="1" applyFont="1" applyFill="1" applyBorder="1"/>
    <xf numFmtId="165" fontId="32" fillId="13" borderId="46" xfId="2" applyNumberFormat="1" applyFont="1" applyFill="1" applyBorder="1"/>
    <xf numFmtId="165" fontId="32" fillId="13" borderId="8" xfId="2" applyNumberFormat="1" applyFont="1" applyFill="1" applyBorder="1"/>
    <xf numFmtId="165" fontId="32" fillId="14" borderId="46" xfId="2" applyNumberFormat="1" applyFont="1" applyFill="1" applyBorder="1"/>
    <xf numFmtId="165" fontId="32" fillId="0" borderId="0" xfId="2" applyNumberFormat="1" applyFont="1"/>
    <xf numFmtId="0" fontId="9" fillId="10" borderId="31" xfId="2" applyFont="1" applyFill="1" applyBorder="1" applyAlignment="1">
      <alignment horizontal="center"/>
    </xf>
    <xf numFmtId="2" fontId="9" fillId="10" borderId="58" xfId="2" applyNumberFormat="1" applyFont="1" applyFill="1" applyBorder="1" applyAlignment="1">
      <alignment horizontal="center"/>
    </xf>
    <xf numFmtId="0" fontId="9" fillId="10" borderId="58" xfId="2" applyFont="1" applyFill="1" applyBorder="1" applyAlignment="1">
      <alignment horizontal="center"/>
    </xf>
    <xf numFmtId="0" fontId="9" fillId="10" borderId="32" xfId="2" applyFont="1" applyFill="1" applyBorder="1" applyAlignment="1">
      <alignment horizontal="center"/>
    </xf>
    <xf numFmtId="0" fontId="9" fillId="0" borderId="57" xfId="2" applyFont="1" applyBorder="1" applyAlignment="1">
      <alignment horizontal="center"/>
    </xf>
    <xf numFmtId="0" fontId="9" fillId="0" borderId="41" xfId="2" applyFont="1" applyBorder="1" applyAlignment="1">
      <alignment horizontal="center"/>
    </xf>
    <xf numFmtId="0" fontId="9" fillId="0" borderId="42" xfId="2" applyFont="1" applyBorder="1" applyAlignment="1">
      <alignment horizontal="center"/>
    </xf>
    <xf numFmtId="0" fontId="9" fillId="0" borderId="46" xfId="2" applyFont="1" applyBorder="1"/>
    <xf numFmtId="165" fontId="32" fillId="0" borderId="46" xfId="2" applyNumberFormat="1" applyFont="1" applyBorder="1"/>
    <xf numFmtId="0" fontId="9" fillId="0" borderId="43" xfId="2" applyFont="1" applyBorder="1" applyAlignment="1">
      <alignment horizontal="center"/>
    </xf>
    <xf numFmtId="0" fontId="9" fillId="0" borderId="44" xfId="2" applyFont="1" applyBorder="1" applyAlignment="1">
      <alignment horizontal="center"/>
    </xf>
    <xf numFmtId="0" fontId="9" fillId="0" borderId="28" xfId="2" applyFont="1" applyBorder="1" applyAlignment="1">
      <alignment horizontal="center"/>
    </xf>
    <xf numFmtId="0" fontId="6" fillId="3" borderId="31" xfId="2" applyFont="1" applyFill="1" applyBorder="1" applyAlignment="1">
      <alignment horizontal="center" vertical="center"/>
    </xf>
    <xf numFmtId="0" fontId="6" fillId="3" borderId="22" xfId="2" applyFont="1" applyFill="1" applyBorder="1" applyAlignment="1">
      <alignment horizontal="center" vertical="center"/>
    </xf>
    <xf numFmtId="0" fontId="6" fillId="3" borderId="6" xfId="2" applyFont="1" applyFill="1" applyBorder="1" applyAlignment="1">
      <alignment horizontal="center" vertical="center"/>
    </xf>
    <xf numFmtId="0" fontId="6" fillId="3" borderId="34" xfId="2" applyFont="1" applyFill="1" applyBorder="1" applyAlignment="1">
      <alignment horizontal="center" vertical="center"/>
    </xf>
    <xf numFmtId="166" fontId="0" fillId="5" borderId="0" xfId="0" applyNumberFormat="1" applyFill="1" applyAlignment="1">
      <alignment horizontal="center"/>
    </xf>
    <xf numFmtId="167" fontId="0" fillId="5" borderId="0" xfId="0" applyNumberFormat="1" applyFill="1" applyAlignment="1">
      <alignment horizontal="center"/>
    </xf>
    <xf numFmtId="0" fontId="0" fillId="5" borderId="0" xfId="0" applyFill="1"/>
    <xf numFmtId="168" fontId="0" fillId="5" borderId="0" xfId="1" applyNumberFormat="1" applyFont="1" applyFill="1" applyBorder="1" applyAlignment="1">
      <alignment horizontal="center"/>
    </xf>
    <xf numFmtId="0" fontId="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166" fontId="31" fillId="0" borderId="0" xfId="2" applyNumberFormat="1" applyFont="1" applyAlignment="1" applyProtection="1">
      <alignment horizontal="center"/>
      <protection locked="0"/>
    </xf>
    <xf numFmtId="174" fontId="5" fillId="0" borderId="0" xfId="1" applyNumberFormat="1" applyFont="1" applyFill="1" applyBorder="1" applyAlignment="1">
      <alignment horizontal="center"/>
    </xf>
    <xf numFmtId="0" fontId="33" fillId="3" borderId="34" xfId="2" applyFont="1" applyFill="1" applyBorder="1" applyAlignment="1">
      <alignment horizontal="center"/>
    </xf>
    <xf numFmtId="167" fontId="33" fillId="3" borderId="34" xfId="3" applyNumberFormat="1" applyFont="1" applyFill="1" applyBorder="1" applyAlignment="1">
      <alignment horizontal="center"/>
    </xf>
    <xf numFmtId="0" fontId="5" fillId="5" borderId="0" xfId="2" applyFill="1"/>
    <xf numFmtId="167" fontId="6" fillId="5" borderId="0" xfId="3" applyNumberFormat="1" applyFont="1" applyFill="1" applyBorder="1" applyAlignment="1">
      <alignment horizontal="center"/>
    </xf>
    <xf numFmtId="0" fontId="5" fillId="5" borderId="0" xfId="2" applyFill="1" applyAlignment="1">
      <alignment horizontal="center"/>
    </xf>
    <xf numFmtId="0" fontId="8" fillId="3" borderId="31" xfId="2" applyFont="1" applyFill="1" applyBorder="1" applyAlignment="1">
      <alignment horizontal="center"/>
    </xf>
    <xf numFmtId="167" fontId="8" fillId="5" borderId="34" xfId="2" applyNumberFormat="1" applyFont="1" applyFill="1" applyBorder="1" applyAlignment="1" applyProtection="1">
      <alignment horizontal="center"/>
      <protection locked="0"/>
    </xf>
    <xf numFmtId="0" fontId="5" fillId="0" borderId="47" xfId="2" applyBorder="1" applyAlignment="1">
      <alignment horizontal="center"/>
    </xf>
    <xf numFmtId="0" fontId="5" fillId="0" borderId="35" xfId="2" applyBorder="1" applyAlignment="1">
      <alignment horizontal="center"/>
    </xf>
    <xf numFmtId="0" fontId="5" fillId="0" borderId="1" xfId="2" applyBorder="1" applyAlignment="1">
      <alignment horizontal="center"/>
    </xf>
    <xf numFmtId="0" fontId="5" fillId="0" borderId="21" xfId="2" applyBorder="1" applyAlignment="1">
      <alignment horizontal="center"/>
    </xf>
    <xf numFmtId="0" fontId="5" fillId="0" borderId="3" xfId="2" applyBorder="1" applyAlignment="1">
      <alignment horizontal="center"/>
    </xf>
    <xf numFmtId="0" fontId="9" fillId="0" borderId="40" xfId="2" applyFont="1" applyBorder="1" applyAlignment="1">
      <alignment horizontal="center"/>
    </xf>
    <xf numFmtId="0" fontId="9" fillId="0" borderId="47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14" xfId="2" applyFont="1" applyBorder="1" applyAlignment="1">
      <alignment horizontal="center"/>
    </xf>
    <xf numFmtId="166" fontId="5" fillId="0" borderId="56" xfId="1" applyNumberFormat="1" applyFont="1" applyBorder="1" applyAlignment="1">
      <alignment horizontal="center"/>
    </xf>
    <xf numFmtId="166" fontId="0" fillId="0" borderId="0" xfId="0" applyNumberFormat="1"/>
    <xf numFmtId="166" fontId="5" fillId="0" borderId="3" xfId="1" applyNumberFormat="1" applyFont="1" applyBorder="1" applyAlignment="1">
      <alignment horizontal="center"/>
    </xf>
    <xf numFmtId="10" fontId="31" fillId="2" borderId="11" xfId="1" applyNumberFormat="1" applyFont="1" applyFill="1" applyBorder="1" applyAlignment="1" applyProtection="1">
      <alignment horizontal="center"/>
      <protection locked="0"/>
    </xf>
    <xf numFmtId="10" fontId="31" fillId="2" borderId="19" xfId="1" applyNumberFormat="1" applyFont="1" applyFill="1" applyBorder="1" applyAlignment="1" applyProtection="1">
      <alignment horizontal="center"/>
      <protection locked="0"/>
    </xf>
    <xf numFmtId="0" fontId="34" fillId="0" borderId="0" xfId="0" applyFont="1"/>
    <xf numFmtId="0" fontId="34" fillId="0" borderId="0" xfId="0" applyFont="1" applyAlignment="1">
      <alignment horizontal="right" vertical="center"/>
    </xf>
    <xf numFmtId="10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5" fillId="0" borderId="22" xfId="2" applyBorder="1"/>
    <xf numFmtId="0" fontId="5" fillId="0" borderId="1" xfId="2" applyBorder="1"/>
    <xf numFmtId="0" fontId="5" fillId="0" borderId="38" xfId="2" applyBorder="1"/>
    <xf numFmtId="3" fontId="5" fillId="15" borderId="60" xfId="8" applyNumberFormat="1" applyFont="1" applyBorder="1" applyAlignment="1">
      <alignment horizontal="center"/>
    </xf>
    <xf numFmtId="4" fontId="5" fillId="15" borderId="61" xfId="8" applyNumberFormat="1" applyFont="1" applyBorder="1" applyAlignment="1">
      <alignment horizontal="center"/>
    </xf>
    <xf numFmtId="168" fontId="5" fillId="15" borderId="54" xfId="1" applyNumberFormat="1" applyFont="1" applyFill="1" applyBorder="1" applyAlignment="1">
      <alignment horizontal="center"/>
    </xf>
    <xf numFmtId="0" fontId="5" fillId="15" borderId="55" xfId="8" applyFont="1" applyBorder="1" applyAlignment="1">
      <alignment horizontal="center"/>
    </xf>
    <xf numFmtId="0" fontId="5" fillId="15" borderId="62" xfId="8" applyFont="1" applyBorder="1" applyAlignment="1">
      <alignment horizontal="center"/>
    </xf>
    <xf numFmtId="170" fontId="5" fillId="15" borderId="63" xfId="1" applyNumberFormat="1" applyFont="1" applyFill="1" applyBorder="1" applyAlignment="1">
      <alignment horizontal="center"/>
    </xf>
    <xf numFmtId="0" fontId="5" fillId="0" borderId="16" xfId="2" applyBorder="1"/>
    <xf numFmtId="0" fontId="5" fillId="15" borderId="64" xfId="8" applyFont="1" applyBorder="1" applyAlignment="1">
      <alignment horizontal="center"/>
    </xf>
    <xf numFmtId="0" fontId="9" fillId="0" borderId="31" xfId="2" applyFont="1" applyBorder="1" applyAlignment="1">
      <alignment horizontal="center"/>
    </xf>
    <xf numFmtId="0" fontId="9" fillId="0" borderId="29" xfId="2" applyFont="1" applyBorder="1" applyAlignment="1">
      <alignment horizontal="center"/>
    </xf>
    <xf numFmtId="0" fontId="9" fillId="0" borderId="58" xfId="2" applyFont="1" applyBorder="1" applyAlignment="1">
      <alignment horizontal="center"/>
    </xf>
    <xf numFmtId="0" fontId="9" fillId="0" borderId="32" xfId="2" applyFont="1" applyBorder="1" applyAlignment="1">
      <alignment horizontal="center"/>
    </xf>
    <xf numFmtId="0" fontId="5" fillId="0" borderId="14" xfId="2" applyBorder="1" applyAlignment="1">
      <alignment horizontal="center"/>
    </xf>
    <xf numFmtId="0" fontId="5" fillId="0" borderId="34" xfId="2" applyBorder="1" applyAlignment="1">
      <alignment horizontal="center"/>
    </xf>
    <xf numFmtId="0" fontId="5" fillId="0" borderId="57" xfId="2" applyBorder="1" applyAlignment="1">
      <alignment horizontal="center"/>
    </xf>
    <xf numFmtId="0" fontId="5" fillId="15" borderId="65" xfId="8" applyFont="1" applyBorder="1" applyAlignment="1">
      <alignment horizontal="center"/>
    </xf>
    <xf numFmtId="2" fontId="5" fillId="0" borderId="66" xfId="2" applyNumberFormat="1" applyBorder="1" applyAlignment="1">
      <alignment horizontal="center"/>
    </xf>
    <xf numFmtId="0" fontId="5" fillId="0" borderId="41" xfId="2" applyBorder="1" applyAlignment="1">
      <alignment horizontal="center"/>
    </xf>
    <xf numFmtId="4" fontId="5" fillId="0" borderId="41" xfId="2" applyNumberFormat="1" applyBorder="1" applyAlignment="1">
      <alignment horizontal="center"/>
    </xf>
    <xf numFmtId="2" fontId="5" fillId="0" borderId="47" xfId="2" applyNumberFormat="1" applyBorder="1" applyAlignment="1">
      <alignment horizontal="center"/>
    </xf>
    <xf numFmtId="167" fontId="5" fillId="0" borderId="41" xfId="2" applyNumberFormat="1" applyBorder="1" applyAlignment="1">
      <alignment horizontal="center"/>
    </xf>
    <xf numFmtId="10" fontId="5" fillId="0" borderId="41" xfId="1" applyNumberFormat="1" applyFont="1" applyBorder="1" applyAlignment="1">
      <alignment horizontal="center"/>
    </xf>
    <xf numFmtId="10" fontId="5" fillId="0" borderId="42" xfId="2" applyNumberFormat="1" applyBorder="1" applyAlignment="1">
      <alignment horizontal="center"/>
    </xf>
    <xf numFmtId="2" fontId="5" fillId="0" borderId="4" xfId="2" applyNumberFormat="1" applyBorder="1" applyAlignment="1">
      <alignment horizontal="center"/>
    </xf>
    <xf numFmtId="2" fontId="5" fillId="0" borderId="35" xfId="2" applyNumberFormat="1" applyBorder="1" applyAlignment="1">
      <alignment horizontal="center"/>
    </xf>
    <xf numFmtId="170" fontId="5" fillId="0" borderId="0" xfId="1" applyNumberFormat="1" applyFont="1"/>
    <xf numFmtId="0" fontId="5" fillId="0" borderId="0" xfId="2" applyAlignment="1">
      <alignment horizontal="center" wrapText="1"/>
    </xf>
    <xf numFmtId="168" fontId="5" fillId="0" borderId="0" xfId="1" applyNumberFormat="1" applyFont="1"/>
    <xf numFmtId="0" fontId="5" fillId="0" borderId="67" xfId="2" applyBorder="1" applyAlignment="1">
      <alignment horizontal="center"/>
    </xf>
    <xf numFmtId="0" fontId="5" fillId="15" borderId="68" xfId="8" applyFont="1" applyBorder="1" applyAlignment="1">
      <alignment horizontal="center"/>
    </xf>
    <xf numFmtId="0" fontId="5" fillId="0" borderId="66" xfId="2" applyBorder="1" applyAlignment="1">
      <alignment horizontal="center"/>
    </xf>
    <xf numFmtId="4" fontId="5" fillId="0" borderId="66" xfId="2" applyNumberFormat="1" applyBorder="1" applyAlignment="1">
      <alignment horizontal="center"/>
    </xf>
    <xf numFmtId="2" fontId="5" fillId="0" borderId="0" xfId="2" applyNumberFormat="1" applyAlignment="1">
      <alignment horizontal="center"/>
    </xf>
    <xf numFmtId="167" fontId="5" fillId="0" borderId="66" xfId="2" applyNumberFormat="1" applyBorder="1" applyAlignment="1">
      <alignment horizontal="center"/>
    </xf>
    <xf numFmtId="10" fontId="5" fillId="0" borderId="66" xfId="1" applyNumberFormat="1" applyFont="1" applyBorder="1" applyAlignment="1">
      <alignment horizontal="center"/>
    </xf>
    <xf numFmtId="10" fontId="5" fillId="0" borderId="69" xfId="2" applyNumberFormat="1" applyBorder="1" applyAlignment="1">
      <alignment horizontal="center"/>
    </xf>
    <xf numFmtId="2" fontId="5" fillId="0" borderId="5" xfId="2" applyNumberFormat="1" applyBorder="1" applyAlignment="1">
      <alignment horizontal="center"/>
    </xf>
    <xf numFmtId="2" fontId="5" fillId="0" borderId="1" xfId="2" applyNumberFormat="1" applyBorder="1" applyAlignment="1">
      <alignment horizontal="center"/>
    </xf>
    <xf numFmtId="0" fontId="5" fillId="0" borderId="43" xfId="2" applyBorder="1" applyAlignment="1">
      <alignment horizontal="center"/>
    </xf>
    <xf numFmtId="0" fontId="5" fillId="15" borderId="70" xfId="8" applyFont="1" applyBorder="1" applyAlignment="1">
      <alignment horizontal="center"/>
    </xf>
    <xf numFmtId="2" fontId="5" fillId="0" borderId="44" xfId="2" applyNumberFormat="1" applyBorder="1" applyAlignment="1">
      <alignment horizontal="center"/>
    </xf>
    <xf numFmtId="0" fontId="5" fillId="0" borderId="44" xfId="2" applyBorder="1" applyAlignment="1">
      <alignment horizontal="center"/>
    </xf>
    <xf numFmtId="4" fontId="5" fillId="0" borderId="44" xfId="2" applyNumberFormat="1" applyBorder="1" applyAlignment="1">
      <alignment horizontal="center"/>
    </xf>
    <xf numFmtId="2" fontId="5" fillId="0" borderId="21" xfId="2" applyNumberFormat="1" applyBorder="1" applyAlignment="1">
      <alignment horizontal="center"/>
    </xf>
    <xf numFmtId="167" fontId="5" fillId="0" borderId="44" xfId="2" applyNumberFormat="1" applyBorder="1" applyAlignment="1">
      <alignment horizontal="center"/>
    </xf>
    <xf numFmtId="10" fontId="5" fillId="0" borderId="44" xfId="1" applyNumberFormat="1" applyFont="1" applyBorder="1" applyAlignment="1">
      <alignment horizontal="center"/>
    </xf>
    <xf numFmtId="10" fontId="5" fillId="0" borderId="28" xfId="2" applyNumberFormat="1" applyBorder="1" applyAlignment="1">
      <alignment horizontal="center"/>
    </xf>
    <xf numFmtId="2" fontId="5" fillId="0" borderId="6" xfId="2" applyNumberFormat="1" applyBorder="1" applyAlignment="1">
      <alignment horizontal="center"/>
    </xf>
    <xf numFmtId="2" fontId="5" fillId="0" borderId="3" xfId="2" applyNumberFormat="1" applyBorder="1" applyAlignment="1">
      <alignment horizontal="center"/>
    </xf>
    <xf numFmtId="0" fontId="5" fillId="0" borderId="40" xfId="2" applyBorder="1"/>
    <xf numFmtId="0" fontId="5" fillId="0" borderId="47" xfId="2" applyBorder="1"/>
    <xf numFmtId="0" fontId="5" fillId="0" borderId="35" xfId="2" applyBorder="1"/>
    <xf numFmtId="0" fontId="5" fillId="5" borderId="0" xfId="8" applyFont="1" applyFill="1" applyBorder="1" applyAlignment="1">
      <alignment horizontal="center"/>
    </xf>
    <xf numFmtId="3" fontId="5" fillId="5" borderId="53" xfId="8" applyNumberFormat="1" applyFont="1" applyFill="1" applyBorder="1" applyAlignment="1">
      <alignment horizontal="center"/>
    </xf>
    <xf numFmtId="175" fontId="5" fillId="5" borderId="71" xfId="8" applyNumberFormat="1" applyFont="1" applyFill="1" applyBorder="1" applyAlignment="1">
      <alignment horizontal="center"/>
    </xf>
    <xf numFmtId="168" fontId="5" fillId="5" borderId="54" xfId="1" applyNumberFormat="1" applyFont="1" applyFill="1" applyBorder="1" applyAlignment="1">
      <alignment horizontal="center"/>
    </xf>
    <xf numFmtId="0" fontId="5" fillId="5" borderId="55" xfId="8" applyFont="1" applyFill="1" applyBorder="1" applyAlignment="1">
      <alignment horizontal="center"/>
    </xf>
    <xf numFmtId="170" fontId="5" fillId="5" borderId="71" xfId="1" applyNumberFormat="1" applyFont="1" applyFill="1" applyBorder="1" applyAlignment="1">
      <alignment horizontal="center"/>
    </xf>
    <xf numFmtId="175" fontId="5" fillId="5" borderId="72" xfId="8" applyNumberFormat="1" applyFont="1" applyFill="1" applyBorder="1" applyAlignment="1">
      <alignment horizontal="center"/>
    </xf>
    <xf numFmtId="0" fontId="9" fillId="0" borderId="4" xfId="2" applyFont="1" applyBorder="1" applyAlignment="1">
      <alignment horizontal="center"/>
    </xf>
    <xf numFmtId="0" fontId="9" fillId="0" borderId="73" xfId="2" applyFont="1" applyBorder="1" applyAlignment="1">
      <alignment horizontal="center"/>
    </xf>
    <xf numFmtId="0" fontId="9" fillId="0" borderId="74" xfId="2" applyFont="1" applyBorder="1" applyAlignment="1">
      <alignment horizontal="center"/>
    </xf>
    <xf numFmtId="0" fontId="5" fillId="0" borderId="4" xfId="2" applyBorder="1" applyAlignment="1">
      <alignment horizontal="center"/>
    </xf>
    <xf numFmtId="0" fontId="5" fillId="5" borderId="65" xfId="8" applyFont="1" applyFill="1" applyBorder="1" applyAlignment="1">
      <alignment horizontal="center"/>
    </xf>
    <xf numFmtId="2" fontId="5" fillId="0" borderId="41" xfId="2" applyNumberFormat="1" applyBorder="1" applyAlignment="1">
      <alignment horizontal="center"/>
    </xf>
    <xf numFmtId="4" fontId="5" fillId="0" borderId="73" xfId="2" applyNumberFormat="1" applyBorder="1" applyAlignment="1">
      <alignment horizontal="center"/>
    </xf>
    <xf numFmtId="0" fontId="5" fillId="0" borderId="73" xfId="2" applyBorder="1" applyAlignment="1">
      <alignment horizontal="center"/>
    </xf>
    <xf numFmtId="2" fontId="5" fillId="0" borderId="71" xfId="2" applyNumberFormat="1" applyBorder="1" applyAlignment="1">
      <alignment horizontal="center"/>
    </xf>
    <xf numFmtId="165" fontId="5" fillId="0" borderId="74" xfId="1" applyNumberFormat="1" applyFont="1" applyBorder="1" applyAlignment="1">
      <alignment horizontal="center"/>
    </xf>
    <xf numFmtId="2" fontId="5" fillId="0" borderId="74" xfId="2" applyNumberFormat="1" applyBorder="1" applyAlignment="1">
      <alignment horizontal="center"/>
    </xf>
    <xf numFmtId="0" fontId="5" fillId="0" borderId="5" xfId="2" applyBorder="1" applyAlignment="1">
      <alignment horizontal="center"/>
    </xf>
    <xf numFmtId="0" fontId="5" fillId="5" borderId="75" xfId="8" applyFont="1" applyFill="1" applyBorder="1" applyAlignment="1">
      <alignment horizontal="center"/>
    </xf>
    <xf numFmtId="4" fontId="5" fillId="0" borderId="76" xfId="2" applyNumberFormat="1" applyBorder="1" applyAlignment="1">
      <alignment horizontal="center"/>
    </xf>
    <xf numFmtId="0" fontId="5" fillId="0" borderId="76" xfId="2" applyBorder="1" applyAlignment="1">
      <alignment horizontal="center"/>
    </xf>
    <xf numFmtId="165" fontId="5" fillId="0" borderId="71" xfId="1" applyNumberFormat="1" applyFont="1" applyBorder="1" applyAlignment="1">
      <alignment horizontal="center"/>
    </xf>
    <xf numFmtId="0" fontId="5" fillId="0" borderId="6" xfId="2" applyBorder="1" applyAlignment="1">
      <alignment horizontal="center"/>
    </xf>
    <xf numFmtId="0" fontId="5" fillId="5" borderId="77" xfId="8" applyFont="1" applyFill="1" applyBorder="1" applyAlignment="1">
      <alignment horizontal="center"/>
    </xf>
    <xf numFmtId="4" fontId="5" fillId="0" borderId="45" xfId="2" applyNumberFormat="1" applyBorder="1" applyAlignment="1">
      <alignment horizontal="center"/>
    </xf>
    <xf numFmtId="0" fontId="5" fillId="0" borderId="45" xfId="2" applyBorder="1" applyAlignment="1">
      <alignment horizontal="center"/>
    </xf>
    <xf numFmtId="2" fontId="5" fillId="0" borderId="78" xfId="2" applyNumberFormat="1" applyBorder="1" applyAlignment="1">
      <alignment horizontal="center"/>
    </xf>
    <xf numFmtId="165" fontId="5" fillId="0" borderId="78" xfId="1" applyNumberFormat="1" applyFont="1" applyBorder="1" applyAlignment="1">
      <alignment horizontal="center"/>
    </xf>
    <xf numFmtId="0" fontId="5" fillId="0" borderId="21" xfId="2" applyBorder="1"/>
    <xf numFmtId="0" fontId="9" fillId="5" borderId="34" xfId="2" applyFont="1" applyFill="1" applyBorder="1" applyAlignment="1">
      <alignment horizontal="center"/>
    </xf>
    <xf numFmtId="0" fontId="5" fillId="5" borderId="34" xfId="2" applyFill="1" applyBorder="1" applyAlignment="1">
      <alignment horizontal="center"/>
    </xf>
    <xf numFmtId="0" fontId="37" fillId="5" borderId="14" xfId="2" applyFont="1" applyFill="1" applyBorder="1" applyAlignment="1">
      <alignment horizontal="center"/>
    </xf>
    <xf numFmtId="0" fontId="5" fillId="5" borderId="13" xfId="2" applyFill="1" applyBorder="1" applyAlignment="1">
      <alignment horizontal="center"/>
    </xf>
    <xf numFmtId="0" fontId="38" fillId="5" borderId="34" xfId="2" applyFont="1" applyFill="1" applyBorder="1" applyAlignment="1">
      <alignment horizontal="center"/>
    </xf>
    <xf numFmtId="0" fontId="5" fillId="5" borderId="5" xfId="2" applyFill="1" applyBorder="1" applyAlignment="1">
      <alignment horizontal="center"/>
    </xf>
    <xf numFmtId="2" fontId="5" fillId="5" borderId="5" xfId="2" applyNumberFormat="1" applyFill="1" applyBorder="1" applyAlignment="1">
      <alignment horizontal="center"/>
    </xf>
    <xf numFmtId="2" fontId="37" fillId="5" borderId="0" xfId="2" applyNumberFormat="1" applyFont="1" applyFill="1" applyAlignment="1">
      <alignment horizontal="center"/>
    </xf>
    <xf numFmtId="2" fontId="5" fillId="5" borderId="4" xfId="2" applyNumberFormat="1" applyFill="1" applyBorder="1" applyAlignment="1">
      <alignment horizontal="center"/>
    </xf>
    <xf numFmtId="2" fontId="38" fillId="5" borderId="4" xfId="2" applyNumberFormat="1" applyFont="1" applyFill="1" applyBorder="1" applyAlignment="1">
      <alignment horizontal="center"/>
    </xf>
    <xf numFmtId="0" fontId="5" fillId="5" borderId="1" xfId="2" applyFill="1" applyBorder="1" applyAlignment="1">
      <alignment horizontal="center"/>
    </xf>
    <xf numFmtId="10" fontId="9" fillId="5" borderId="5" xfId="1" applyNumberFormat="1" applyFont="1" applyFill="1" applyBorder="1" applyAlignment="1">
      <alignment horizontal="center"/>
    </xf>
    <xf numFmtId="2" fontId="38" fillId="5" borderId="5" xfId="2" applyNumberFormat="1" applyFont="1" applyFill="1" applyBorder="1" applyAlignment="1">
      <alignment horizontal="center"/>
    </xf>
    <xf numFmtId="0" fontId="39" fillId="5" borderId="1" xfId="2" applyFont="1" applyFill="1" applyBorder="1" applyAlignment="1">
      <alignment horizontal="center"/>
    </xf>
    <xf numFmtId="0" fontId="5" fillId="5" borderId="6" xfId="2" applyFill="1" applyBorder="1" applyAlignment="1">
      <alignment horizontal="center"/>
    </xf>
    <xf numFmtId="2" fontId="5" fillId="5" borderId="6" xfId="2" applyNumberFormat="1" applyFill="1" applyBorder="1" applyAlignment="1">
      <alignment horizontal="center"/>
    </xf>
    <xf numFmtId="2" fontId="37" fillId="5" borderId="21" xfId="2" applyNumberFormat="1" applyFont="1" applyFill="1" applyBorder="1" applyAlignment="1">
      <alignment horizontal="center"/>
    </xf>
    <xf numFmtId="2" fontId="38" fillId="5" borderId="6" xfId="2" applyNumberFormat="1" applyFont="1" applyFill="1" applyBorder="1" applyAlignment="1">
      <alignment horizontal="center"/>
    </xf>
    <xf numFmtId="0" fontId="39" fillId="5" borderId="3" xfId="2" applyFont="1" applyFill="1" applyBorder="1" applyAlignment="1">
      <alignment horizontal="center"/>
    </xf>
    <xf numFmtId="10" fontId="9" fillId="5" borderId="6" xfId="1" applyNumberFormat="1" applyFont="1" applyFill="1" applyBorder="1" applyAlignment="1">
      <alignment horizontal="center"/>
    </xf>
    <xf numFmtId="0" fontId="9" fillId="0" borderId="0" xfId="2" applyFont="1" applyAlignment="1">
      <alignment horizontal="center" wrapText="1"/>
    </xf>
    <xf numFmtId="0" fontId="9" fillId="5" borderId="47" xfId="2" applyFont="1" applyFill="1" applyBorder="1" applyAlignment="1">
      <alignment horizontal="center"/>
    </xf>
    <xf numFmtId="173" fontId="5" fillId="0" borderId="74" xfId="2" applyNumberFormat="1" applyBorder="1" applyAlignment="1">
      <alignment horizontal="center"/>
    </xf>
    <xf numFmtId="173" fontId="5" fillId="0" borderId="71" xfId="2" applyNumberFormat="1" applyBorder="1" applyAlignment="1">
      <alignment horizontal="center"/>
    </xf>
    <xf numFmtId="173" fontId="5" fillId="0" borderId="78" xfId="2" applyNumberFormat="1" applyBorder="1" applyAlignment="1">
      <alignment horizontal="center"/>
    </xf>
    <xf numFmtId="168" fontId="6" fillId="2" borderId="8" xfId="1" applyNumberFormat="1" applyFont="1" applyFill="1" applyBorder="1" applyAlignment="1" applyProtection="1">
      <alignment horizontal="center"/>
      <protection locked="0"/>
    </xf>
    <xf numFmtId="168" fontId="6" fillId="3" borderId="8" xfId="1" applyNumberFormat="1" applyFont="1" applyFill="1" applyBorder="1" applyAlignment="1">
      <alignment horizontal="center"/>
    </xf>
    <xf numFmtId="0" fontId="6" fillId="3" borderId="13" xfId="2" applyFont="1" applyFill="1" applyBorder="1" applyAlignment="1">
      <alignment horizontal="right" vertical="center"/>
    </xf>
    <xf numFmtId="168" fontId="6" fillId="2" borderId="12" xfId="1" applyNumberFormat="1" applyFont="1" applyFill="1" applyBorder="1" applyAlignment="1" applyProtection="1">
      <alignment horizontal="center"/>
      <protection locked="0"/>
    </xf>
    <xf numFmtId="10" fontId="6" fillId="2" borderId="12" xfId="1" applyNumberFormat="1" applyFont="1" applyFill="1" applyBorder="1" applyAlignment="1" applyProtection="1">
      <alignment horizontal="center"/>
      <protection locked="0"/>
    </xf>
    <xf numFmtId="10" fontId="6" fillId="2" borderId="8" xfId="1" applyNumberFormat="1" applyFont="1" applyFill="1" applyBorder="1" applyAlignment="1" applyProtection="1">
      <alignment horizontal="center"/>
      <protection locked="0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  <xf numFmtId="0" fontId="6" fillId="0" borderId="25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6" fillId="3" borderId="13" xfId="2" applyFont="1" applyFill="1" applyBorder="1" applyAlignment="1">
      <alignment horizontal="center"/>
    </xf>
    <xf numFmtId="0" fontId="6" fillId="3" borderId="14" xfId="2" applyFont="1" applyFill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5" fillId="0" borderId="0" xfId="2" applyAlignment="1">
      <alignment horizontal="center"/>
    </xf>
    <xf numFmtId="0" fontId="9" fillId="3" borderId="40" xfId="2" applyFont="1" applyFill="1" applyBorder="1" applyAlignment="1">
      <alignment horizontal="center"/>
    </xf>
    <xf numFmtId="0" fontId="9" fillId="3" borderId="47" xfId="2" applyFont="1" applyFill="1" applyBorder="1" applyAlignment="1">
      <alignment horizontal="center"/>
    </xf>
    <xf numFmtId="0" fontId="9" fillId="3" borderId="35" xfId="2" applyFont="1" applyFill="1" applyBorder="1" applyAlignment="1">
      <alignment horizontal="center"/>
    </xf>
    <xf numFmtId="0" fontId="6" fillId="3" borderId="13" xfId="2" applyFont="1" applyFill="1" applyBorder="1" applyAlignment="1">
      <alignment horizontal="center" vertical="center"/>
    </xf>
    <xf numFmtId="0" fontId="6" fillId="3" borderId="14" xfId="2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6" fillId="5" borderId="0" xfId="2" applyFont="1" applyFill="1" applyAlignment="1">
      <alignment horizontal="center"/>
    </xf>
    <xf numFmtId="0" fontId="6" fillId="3" borderId="30" xfId="2" applyFont="1" applyFill="1" applyBorder="1" applyAlignment="1">
      <alignment horizontal="center"/>
    </xf>
    <xf numFmtId="0" fontId="6" fillId="3" borderId="23" xfId="2" applyFont="1" applyFill="1" applyBorder="1" applyAlignment="1">
      <alignment horizontal="center"/>
    </xf>
    <xf numFmtId="0" fontId="6" fillId="4" borderId="13" xfId="2" applyFont="1" applyFill="1" applyBorder="1" applyAlignment="1">
      <alignment horizontal="center" vertical="center"/>
    </xf>
    <xf numFmtId="0" fontId="6" fillId="4" borderId="14" xfId="2" applyFont="1" applyFill="1" applyBorder="1" applyAlignment="1">
      <alignment horizontal="center" vertical="center"/>
    </xf>
    <xf numFmtId="0" fontId="9" fillId="2" borderId="46" xfId="2" applyFont="1" applyFill="1" applyBorder="1" applyAlignment="1">
      <alignment horizontal="center"/>
    </xf>
    <xf numFmtId="0" fontId="24" fillId="0" borderId="0" xfId="2" applyFont="1"/>
    <xf numFmtId="0" fontId="9" fillId="6" borderId="13" xfId="2" applyFont="1" applyFill="1" applyBorder="1" applyAlignment="1">
      <alignment horizontal="center"/>
    </xf>
    <xf numFmtId="0" fontId="9" fillId="6" borderId="29" xfId="2" applyFont="1" applyFill="1" applyBorder="1" applyAlignment="1">
      <alignment horizontal="center"/>
    </xf>
    <xf numFmtId="0" fontId="9" fillId="6" borderId="14" xfId="2" applyFont="1" applyFill="1" applyBorder="1" applyAlignment="1">
      <alignment horizontal="center"/>
    </xf>
    <xf numFmtId="0" fontId="6" fillId="3" borderId="43" xfId="2" applyFont="1" applyFill="1" applyBorder="1" applyAlignment="1">
      <alignment horizontal="center" vertical="center" wrapText="1"/>
    </xf>
    <xf numFmtId="0" fontId="6" fillId="3" borderId="44" xfId="2" applyFont="1" applyFill="1" applyBorder="1" applyAlignment="1">
      <alignment horizontal="center" vertical="center" wrapText="1"/>
    </xf>
    <xf numFmtId="0" fontId="6" fillId="2" borderId="45" xfId="2" applyFont="1" applyFill="1" applyBorder="1" applyAlignment="1" applyProtection="1">
      <alignment horizontal="center" vertical="center"/>
      <protection locked="0"/>
    </xf>
    <xf numFmtId="0" fontId="6" fillId="2" borderId="3" xfId="2" applyFont="1" applyFill="1" applyBorder="1" applyAlignment="1" applyProtection="1">
      <alignment horizontal="center" vertical="center"/>
      <protection locked="0"/>
    </xf>
    <xf numFmtId="0" fontId="5" fillId="0" borderId="40" xfId="2" applyBorder="1" applyAlignment="1">
      <alignment horizontal="center"/>
    </xf>
    <xf numFmtId="0" fontId="5" fillId="0" borderId="47" xfId="2" applyBorder="1" applyAlignment="1">
      <alignment horizontal="center"/>
    </xf>
    <xf numFmtId="0" fontId="5" fillId="0" borderId="35" xfId="2" applyBorder="1" applyAlignment="1">
      <alignment horizontal="center"/>
    </xf>
    <xf numFmtId="0" fontId="5" fillId="0" borderId="22" xfId="2" applyBorder="1" applyAlignment="1">
      <alignment horizontal="center"/>
    </xf>
    <xf numFmtId="0" fontId="5" fillId="0" borderId="1" xfId="2" applyBorder="1" applyAlignment="1">
      <alignment horizontal="center"/>
    </xf>
    <xf numFmtId="0" fontId="5" fillId="0" borderId="2" xfId="2" applyBorder="1" applyAlignment="1">
      <alignment horizontal="center"/>
    </xf>
    <xf numFmtId="0" fontId="5" fillId="0" borderId="21" xfId="2" applyBorder="1" applyAlignment="1">
      <alignment horizontal="center"/>
    </xf>
    <xf numFmtId="0" fontId="5" fillId="0" borderId="3" xfId="2" applyBorder="1" applyAlignment="1">
      <alignment horizontal="center"/>
    </xf>
    <xf numFmtId="0" fontId="6" fillId="3" borderId="29" xfId="2" applyFont="1" applyFill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2" fontId="5" fillId="0" borderId="76" xfId="2" applyNumberFormat="1" applyBorder="1" applyAlignment="1">
      <alignment horizontal="center"/>
    </xf>
    <xf numFmtId="2" fontId="5" fillId="0" borderId="71" xfId="2" applyNumberFormat="1" applyBorder="1" applyAlignment="1">
      <alignment horizontal="center"/>
    </xf>
    <xf numFmtId="2" fontId="5" fillId="0" borderId="45" xfId="2" applyNumberFormat="1" applyBorder="1" applyAlignment="1">
      <alignment horizontal="center"/>
    </xf>
    <xf numFmtId="2" fontId="5" fillId="0" borderId="78" xfId="2" applyNumberFormat="1" applyBorder="1" applyAlignment="1">
      <alignment horizontal="center"/>
    </xf>
    <xf numFmtId="167" fontId="5" fillId="0" borderId="45" xfId="2" applyNumberFormat="1" applyBorder="1" applyAlignment="1">
      <alignment horizontal="center"/>
    </xf>
    <xf numFmtId="167" fontId="5" fillId="0" borderId="78" xfId="2" applyNumberFormat="1" applyBorder="1" applyAlignment="1">
      <alignment horizontal="center"/>
    </xf>
    <xf numFmtId="0" fontId="36" fillId="5" borderId="13" xfId="2" applyFont="1" applyFill="1" applyBorder="1" applyAlignment="1">
      <alignment horizontal="center"/>
    </xf>
    <xf numFmtId="0" fontId="36" fillId="5" borderId="29" xfId="2" applyFont="1" applyFill="1" applyBorder="1" applyAlignment="1">
      <alignment horizontal="center"/>
    </xf>
    <xf numFmtId="0" fontId="36" fillId="5" borderId="14" xfId="2" applyFont="1" applyFill="1" applyBorder="1" applyAlignment="1">
      <alignment horizontal="center"/>
    </xf>
    <xf numFmtId="0" fontId="35" fillId="16" borderId="13" xfId="2" applyFont="1" applyFill="1" applyBorder="1" applyAlignment="1">
      <alignment horizontal="center" vertical="center"/>
    </xf>
    <xf numFmtId="0" fontId="35" fillId="16" borderId="29" xfId="2" applyFont="1" applyFill="1" applyBorder="1" applyAlignment="1">
      <alignment horizontal="center" vertical="center"/>
    </xf>
    <xf numFmtId="0" fontId="35" fillId="16" borderId="14" xfId="2" applyFont="1" applyFill="1" applyBorder="1" applyAlignment="1">
      <alignment horizontal="center" vertical="center"/>
    </xf>
    <xf numFmtId="0" fontId="9" fillId="0" borderId="13" xfId="2" applyFont="1" applyBorder="1" applyAlignment="1">
      <alignment horizontal="center"/>
    </xf>
    <xf numFmtId="0" fontId="9" fillId="0" borderId="14" xfId="2" applyFont="1" applyBorder="1" applyAlignment="1">
      <alignment horizontal="center"/>
    </xf>
    <xf numFmtId="0" fontId="9" fillId="0" borderId="40" xfId="2" applyFont="1" applyBorder="1" applyAlignment="1">
      <alignment horizontal="center" wrapText="1"/>
    </xf>
    <xf numFmtId="0" fontId="9" fillId="0" borderId="47" xfId="2" applyFont="1" applyBorder="1" applyAlignment="1">
      <alignment horizontal="center" wrapText="1"/>
    </xf>
    <xf numFmtId="2" fontId="5" fillId="0" borderId="73" xfId="2" applyNumberFormat="1" applyBorder="1" applyAlignment="1">
      <alignment horizontal="center"/>
    </xf>
    <xf numFmtId="2" fontId="5" fillId="0" borderId="74" xfId="2" applyNumberFormat="1" applyBorder="1" applyAlignment="1">
      <alignment horizontal="center"/>
    </xf>
    <xf numFmtId="2" fontId="5" fillId="0" borderId="22" xfId="2" applyNumberFormat="1" applyBorder="1" applyAlignment="1">
      <alignment horizontal="center"/>
    </xf>
    <xf numFmtId="2" fontId="5" fillId="0" borderId="0" xfId="2" applyNumberFormat="1" applyAlignment="1">
      <alignment horizontal="center"/>
    </xf>
    <xf numFmtId="2" fontId="5" fillId="0" borderId="2" xfId="2" applyNumberFormat="1" applyBorder="1" applyAlignment="1">
      <alignment horizontal="center"/>
    </xf>
    <xf numFmtId="2" fontId="5" fillId="0" borderId="21" xfId="2" applyNumberFormat="1" applyBorder="1" applyAlignment="1">
      <alignment horizontal="center"/>
    </xf>
    <xf numFmtId="0" fontId="9" fillId="0" borderId="35" xfId="2" applyFont="1" applyBorder="1" applyAlignment="1">
      <alignment horizontal="center" wrapText="1"/>
    </xf>
    <xf numFmtId="0" fontId="9" fillId="0" borderId="22" xfId="2" applyFont="1" applyBorder="1" applyAlignment="1">
      <alignment horizontal="center" wrapText="1"/>
    </xf>
    <xf numFmtId="0" fontId="9" fillId="0" borderId="1" xfId="2" applyFont="1" applyBorder="1" applyAlignment="1">
      <alignment horizontal="center" wrapText="1"/>
    </xf>
    <xf numFmtId="0" fontId="9" fillId="0" borderId="4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5" fillId="0" borderId="13" xfId="2" applyBorder="1" applyAlignment="1">
      <alignment horizontal="center"/>
    </xf>
    <xf numFmtId="0" fontId="5" fillId="0" borderId="14" xfId="2" applyBorder="1" applyAlignment="1">
      <alignment horizontal="center"/>
    </xf>
    <xf numFmtId="2" fontId="5" fillId="0" borderId="40" xfId="2" applyNumberFormat="1" applyBorder="1" applyAlignment="1">
      <alignment horizontal="center"/>
    </xf>
    <xf numFmtId="2" fontId="5" fillId="0" borderId="47" xfId="2" applyNumberFormat="1" applyBorder="1" applyAlignment="1">
      <alignment horizontal="center"/>
    </xf>
    <xf numFmtId="0" fontId="9" fillId="12" borderId="20" xfId="2" applyFont="1" applyFill="1" applyBorder="1" applyAlignment="1">
      <alignment horizontal="center"/>
    </xf>
    <xf numFmtId="0" fontId="9" fillId="12" borderId="49" xfId="2" applyFont="1" applyFill="1" applyBorder="1" applyAlignment="1">
      <alignment horizontal="center"/>
    </xf>
    <xf numFmtId="0" fontId="9" fillId="12" borderId="12" xfId="2" applyFont="1" applyFill="1" applyBorder="1" applyAlignment="1">
      <alignment horizontal="center"/>
    </xf>
    <xf numFmtId="0" fontId="9" fillId="12" borderId="2" xfId="2" applyFont="1" applyFill="1" applyBorder="1" applyAlignment="1">
      <alignment horizontal="center"/>
    </xf>
    <xf numFmtId="0" fontId="9" fillId="12" borderId="21" xfId="2" applyFont="1" applyFill="1" applyBorder="1" applyAlignment="1">
      <alignment horizontal="center"/>
    </xf>
    <xf numFmtId="0" fontId="9" fillId="12" borderId="3" xfId="2" applyFont="1" applyFill="1" applyBorder="1" applyAlignment="1">
      <alignment horizontal="center"/>
    </xf>
    <xf numFmtId="0" fontId="9" fillId="0" borderId="47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3" xfId="2" applyFont="1" applyBorder="1" applyAlignment="1">
      <alignment horizontal="center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0" xfId="2" applyFont="1" applyAlignment="1">
      <alignment horizontal="center"/>
    </xf>
    <xf numFmtId="0" fontId="0" fillId="0" borderId="29" xfId="0" applyBorder="1" applyAlignment="1">
      <alignment horizontal="center" vertical="center" wrapText="1"/>
    </xf>
  </cellXfs>
  <cellStyles count="9">
    <cellStyle name="Normal" xfId="0" builtinId="0"/>
    <cellStyle name="Normal 2" xfId="7" xr:uid="{E08E1E3C-F26C-4221-928E-B3B33192A7EB}"/>
    <cellStyle name="Normal 2 2" xfId="2" xr:uid="{B24A0421-62E5-4F40-ABD5-BC2167101322}"/>
    <cellStyle name="Normal 4 2" xfId="4" xr:uid="{69672115-03E6-4F3E-A943-044972665DD0}"/>
    <cellStyle name="Note" xfId="8" builtinId="10"/>
    <cellStyle name="Percent" xfId="1" builtinId="5"/>
    <cellStyle name="Percent 2" xfId="6" xr:uid="{261C384A-96F3-4DD4-895D-20696D5DE80B}"/>
    <cellStyle name="Percent 2 2" xfId="3" xr:uid="{1C4638D6-0019-47C1-A7D8-E84D3C1A18E6}"/>
    <cellStyle name="Percent 4 2" xfId="5" xr:uid="{E782FF6D-889D-468F-AB36-AD7B5B5F34E3}"/>
  </cellStyles>
  <dxfs count="38">
    <dxf>
      <font>
        <b/>
        <i val="0"/>
        <strike val="0"/>
        <color theme="0"/>
      </font>
    </dxf>
    <dxf>
      <font>
        <b val="0"/>
        <i val="0"/>
        <strike val="0"/>
        <color theme="6" tint="0.59996337778862885"/>
      </font>
    </dxf>
    <dxf>
      <font>
        <color rgb="FFFFFFCC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</dxf>
    <dxf>
      <font>
        <b val="0"/>
        <i val="0"/>
        <strike val="0"/>
        <color theme="6" tint="0.59996337778862885"/>
      </font>
    </dxf>
    <dxf>
      <font>
        <color rgb="FFFFFFCC"/>
      </font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b/>
        <i val="0"/>
        <strike val="0"/>
        <color theme="0"/>
      </font>
    </dxf>
    <dxf>
      <font>
        <b val="0"/>
        <i val="0"/>
        <strike val="0"/>
        <color theme="6" tint="0.59996337778862885"/>
      </font>
    </dxf>
    <dxf>
      <font>
        <color rgb="FFFFFF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theme="9" tint="-0.499984740745262"/>
      </font>
    </dxf>
    <dxf>
      <font>
        <color rgb="FF9C0006"/>
      </font>
    </dxf>
    <dxf>
      <font>
        <color theme="9" tint="-0.499984740745262"/>
      </font>
    </dxf>
    <dxf>
      <font>
        <b/>
        <i val="0"/>
        <strike val="0"/>
        <color theme="0"/>
      </font>
    </dxf>
    <dxf>
      <font>
        <b val="0"/>
        <i val="0"/>
        <strike val="0"/>
        <color theme="6" tint="0.59996337778862885"/>
      </font>
    </dxf>
    <dxf>
      <font>
        <color rgb="FFFFFFCC"/>
      </font>
    </dxf>
    <dxf>
      <font>
        <b/>
        <i val="0"/>
        <strike val="0"/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b val="0"/>
        <i val="0"/>
        <strike val="0"/>
        <color theme="6" tint="0.59996337778862885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92D05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FFCC"/>
      </font>
    </dxf>
    <dxf>
      <font>
        <b/>
        <i val="0"/>
        <strike val="0"/>
        <color theme="0"/>
      </font>
    </dxf>
    <dxf>
      <font>
        <b val="0"/>
        <i val="0"/>
        <strike val="0"/>
        <color theme="6" tint="0.59996337778862885"/>
      </font>
    </dxf>
  </dxfs>
  <tableStyles count="0" defaultTableStyle="TableStyleMedium2" defaultPivotStyle="PivotStyleLight16"/>
  <colors>
    <mruColors>
      <color rgb="FF00B050"/>
      <color rgb="FF0F5D1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Specific Risk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437556028408804E-2"/>
          <c:y val="6.6666827418083094E-2"/>
          <c:w val="0.88281317353300004"/>
          <c:h val="0.74814995213626601"/>
        </c:manualLayout>
      </c:layout>
      <c:scatterChart>
        <c:scatterStyle val="lineMarker"/>
        <c:varyColors val="0"/>
        <c:ser>
          <c:idx val="1"/>
          <c:order val="0"/>
          <c:tx>
            <c:strRef>
              <c:f>'Specific Vs Global'!$AK$60</c:f>
              <c:strCache>
                <c:ptCount val="1"/>
                <c:pt idx="0">
                  <c:v>MV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DE-4BD5-984E-89EE21142607}"/>
              </c:ext>
            </c:extLst>
          </c:dPt>
          <c:xVal>
            <c:numRef>
              <c:f>'Specific Vs Global'!$AK$61:$AK$62</c:f>
              <c:numCache>
                <c:formatCode>0.0000</c:formatCode>
                <c:ptCount val="2"/>
                <c:pt idx="0">
                  <c:v>1500.16</c:v>
                </c:pt>
                <c:pt idx="1">
                  <c:v>1500.16</c:v>
                </c:pt>
              </c:numCache>
            </c:numRef>
          </c:xVal>
          <c:yVal>
            <c:numRef>
              <c:f>'Specific Vs Global'!$AL$61:$AL$62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DE-4BD5-984E-89EE21142607}"/>
            </c:ext>
          </c:extLst>
        </c:ser>
        <c:ser>
          <c:idx val="2"/>
          <c:order val="1"/>
          <c:tx>
            <c:strRef>
              <c:f>'Specific Vs Global'!$AI$60</c:f>
              <c:strCache>
                <c:ptCount val="1"/>
                <c:pt idx="0">
                  <c:v>LSL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CDE-4BD5-984E-89EE21142607}"/>
              </c:ext>
            </c:extLst>
          </c:dPt>
          <c:xVal>
            <c:numRef>
              <c:f>'Specific Vs Global'!$AI$61:$AI$62</c:f>
              <c:numCache>
                <c:formatCode>0.0000</c:formatCode>
                <c:ptCount val="2"/>
                <c:pt idx="0">
                  <c:v>1499.8</c:v>
                </c:pt>
                <c:pt idx="1">
                  <c:v>1499.8</c:v>
                </c:pt>
              </c:numCache>
            </c:numRef>
          </c:xVal>
          <c:yVal>
            <c:numRef>
              <c:f>'Specific Vs Global'!$AL$61:$AL$62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DE-4BD5-984E-89EE21142607}"/>
            </c:ext>
          </c:extLst>
        </c:ser>
        <c:ser>
          <c:idx val="3"/>
          <c:order val="2"/>
          <c:tx>
            <c:strRef>
              <c:f>'Specific Vs Global'!$AH$60</c:f>
              <c:strCache>
                <c:ptCount val="1"/>
                <c:pt idx="0">
                  <c:v>Nominal Value</c:v>
                </c:pt>
              </c:strCache>
            </c:strRef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666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8CDE-4BD5-984E-89EE21142607}"/>
              </c:ext>
            </c:extLst>
          </c:dPt>
          <c:xVal>
            <c:numRef>
              <c:f>'Specific Vs Global'!$AH$61:$AH$62</c:f>
              <c:numCache>
                <c:formatCode>0.0000</c:formatCode>
                <c:ptCount val="2"/>
                <c:pt idx="0">
                  <c:v>1500</c:v>
                </c:pt>
                <c:pt idx="1">
                  <c:v>1500</c:v>
                </c:pt>
              </c:numCache>
            </c:numRef>
          </c:xVal>
          <c:yVal>
            <c:numRef>
              <c:f>'Specific Vs Global'!$AL$61:$AL$62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DE-4BD5-984E-89EE21142607}"/>
            </c:ext>
          </c:extLst>
        </c:ser>
        <c:ser>
          <c:idx val="4"/>
          <c:order val="3"/>
          <c:tx>
            <c:strRef>
              <c:f>'Specific Vs Global'!$AJ$60</c:f>
              <c:strCache>
                <c:ptCount val="1"/>
                <c:pt idx="0">
                  <c:v>USL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8CDE-4BD5-984E-89EE21142607}"/>
              </c:ext>
            </c:extLst>
          </c:dPt>
          <c:xVal>
            <c:numRef>
              <c:f>'Specific Vs Global'!$AJ$61:$AJ$62</c:f>
              <c:numCache>
                <c:formatCode>0.0000</c:formatCode>
                <c:ptCount val="2"/>
                <c:pt idx="0">
                  <c:v>1500.2</c:v>
                </c:pt>
                <c:pt idx="1">
                  <c:v>1500.2</c:v>
                </c:pt>
              </c:numCache>
            </c:numRef>
          </c:xVal>
          <c:yVal>
            <c:numRef>
              <c:f>'Specific Vs Global'!$AL$61:$AL$62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DE-4BD5-984E-89EE21142607}"/>
            </c:ext>
          </c:extLst>
        </c:ser>
        <c:ser>
          <c:idx val="0"/>
          <c:order val="4"/>
          <c:tx>
            <c:v>Uncert. Dist</c:v>
          </c:tx>
          <c:spPr>
            <a:ln w="254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'Specific Vs Global'!$AE$69:$AE$1068</c:f>
              <c:numCache>
                <c:formatCode>General</c:formatCode>
                <c:ptCount val="1000"/>
                <c:pt idx="0" formatCode="##0.00E+0">
                  <c:v>1500</c:v>
                </c:pt>
                <c:pt idx="1">
                  <c:v>1500.0003200000001</c:v>
                </c:pt>
                <c:pt idx="2">
                  <c:v>1500.0006400000002</c:v>
                </c:pt>
                <c:pt idx="3">
                  <c:v>1500.0009600000003</c:v>
                </c:pt>
                <c:pt idx="4">
                  <c:v>1500.0012800000004</c:v>
                </c:pt>
                <c:pt idx="5">
                  <c:v>1500.0016000000005</c:v>
                </c:pt>
                <c:pt idx="6">
                  <c:v>1500.0019200000006</c:v>
                </c:pt>
                <c:pt idx="7">
                  <c:v>1500.0022400000007</c:v>
                </c:pt>
                <c:pt idx="8">
                  <c:v>1500.0025600000008</c:v>
                </c:pt>
                <c:pt idx="9">
                  <c:v>1500.0028800000009</c:v>
                </c:pt>
                <c:pt idx="10">
                  <c:v>1500.003200000001</c:v>
                </c:pt>
                <c:pt idx="11">
                  <c:v>1500.0035200000011</c:v>
                </c:pt>
                <c:pt idx="12">
                  <c:v>1500.0038400000012</c:v>
                </c:pt>
                <c:pt idx="13">
                  <c:v>1500.0041600000013</c:v>
                </c:pt>
                <c:pt idx="14">
                  <c:v>1500.0044800000014</c:v>
                </c:pt>
                <c:pt idx="15">
                  <c:v>1500.0048000000015</c:v>
                </c:pt>
                <c:pt idx="16">
                  <c:v>1500.0051200000016</c:v>
                </c:pt>
                <c:pt idx="17">
                  <c:v>1500.0054400000017</c:v>
                </c:pt>
                <c:pt idx="18">
                  <c:v>1500.0057600000018</c:v>
                </c:pt>
                <c:pt idx="19">
                  <c:v>1500.0060800000019</c:v>
                </c:pt>
                <c:pt idx="20">
                  <c:v>1500.006400000002</c:v>
                </c:pt>
                <c:pt idx="21">
                  <c:v>1500.0067200000021</c:v>
                </c:pt>
                <c:pt idx="22">
                  <c:v>1500.0070400000022</c:v>
                </c:pt>
                <c:pt idx="23">
                  <c:v>1500.0073600000023</c:v>
                </c:pt>
                <c:pt idx="24">
                  <c:v>1500.0076800000024</c:v>
                </c:pt>
                <c:pt idx="25">
                  <c:v>1500.0080000000025</c:v>
                </c:pt>
                <c:pt idx="26">
                  <c:v>1500.0083200000026</c:v>
                </c:pt>
                <c:pt idx="27">
                  <c:v>1500.0086400000027</c:v>
                </c:pt>
                <c:pt idx="28">
                  <c:v>1500.0089600000028</c:v>
                </c:pt>
                <c:pt idx="29">
                  <c:v>1500.0092800000029</c:v>
                </c:pt>
                <c:pt idx="30">
                  <c:v>1500.009600000003</c:v>
                </c:pt>
                <c:pt idx="31">
                  <c:v>1500.0099200000031</c:v>
                </c:pt>
                <c:pt idx="32">
                  <c:v>1500.0102400000033</c:v>
                </c:pt>
                <c:pt idx="33">
                  <c:v>1500.0105600000034</c:v>
                </c:pt>
                <c:pt idx="34">
                  <c:v>1500.0108800000035</c:v>
                </c:pt>
                <c:pt idx="35">
                  <c:v>1500.0112000000036</c:v>
                </c:pt>
                <c:pt idx="36">
                  <c:v>1500.0115200000037</c:v>
                </c:pt>
                <c:pt idx="37">
                  <c:v>1500.0118400000038</c:v>
                </c:pt>
                <c:pt idx="38">
                  <c:v>1500.0121600000039</c:v>
                </c:pt>
                <c:pt idx="39">
                  <c:v>1500.012480000004</c:v>
                </c:pt>
                <c:pt idx="40">
                  <c:v>1500.0128000000041</c:v>
                </c:pt>
                <c:pt idx="41">
                  <c:v>1500.0131200000042</c:v>
                </c:pt>
                <c:pt idx="42">
                  <c:v>1500.0134400000043</c:v>
                </c:pt>
                <c:pt idx="43">
                  <c:v>1500.0137600000044</c:v>
                </c:pt>
                <c:pt idx="44">
                  <c:v>1500.0140800000045</c:v>
                </c:pt>
                <c:pt idx="45">
                  <c:v>1500.0144000000046</c:v>
                </c:pt>
                <c:pt idx="46">
                  <c:v>1500.0147200000047</c:v>
                </c:pt>
                <c:pt idx="47">
                  <c:v>1500.0150400000048</c:v>
                </c:pt>
                <c:pt idx="48">
                  <c:v>1500.0153600000049</c:v>
                </c:pt>
                <c:pt idx="49">
                  <c:v>1500.015680000005</c:v>
                </c:pt>
                <c:pt idx="50">
                  <c:v>1500.0160000000051</c:v>
                </c:pt>
                <c:pt idx="51">
                  <c:v>1500.0163200000052</c:v>
                </c:pt>
                <c:pt idx="52">
                  <c:v>1500.0166400000053</c:v>
                </c:pt>
                <c:pt idx="53">
                  <c:v>1500.0169600000054</c:v>
                </c:pt>
                <c:pt idx="54">
                  <c:v>1500.0172800000055</c:v>
                </c:pt>
                <c:pt idx="55">
                  <c:v>1500.0176000000056</c:v>
                </c:pt>
                <c:pt idx="56">
                  <c:v>1500.0179200000057</c:v>
                </c:pt>
                <c:pt idx="57">
                  <c:v>1500.0182400000058</c:v>
                </c:pt>
                <c:pt idx="58">
                  <c:v>1500.0185600000059</c:v>
                </c:pt>
                <c:pt idx="59">
                  <c:v>1500.018880000006</c:v>
                </c:pt>
                <c:pt idx="60">
                  <c:v>1500.0192000000061</c:v>
                </c:pt>
                <c:pt idx="61">
                  <c:v>1500.0195200000062</c:v>
                </c:pt>
                <c:pt idx="62">
                  <c:v>1500.0198400000063</c:v>
                </c:pt>
                <c:pt idx="63">
                  <c:v>1500.0201600000064</c:v>
                </c:pt>
                <c:pt idx="64">
                  <c:v>1500.0204800000065</c:v>
                </c:pt>
                <c:pt idx="65">
                  <c:v>1500.0208000000066</c:v>
                </c:pt>
                <c:pt idx="66">
                  <c:v>1500.0211200000067</c:v>
                </c:pt>
                <c:pt idx="67">
                  <c:v>1500.0214400000068</c:v>
                </c:pt>
                <c:pt idx="68">
                  <c:v>1500.0217600000069</c:v>
                </c:pt>
                <c:pt idx="69">
                  <c:v>1500.022080000007</c:v>
                </c:pt>
                <c:pt idx="70">
                  <c:v>1500.0224000000071</c:v>
                </c:pt>
                <c:pt idx="71">
                  <c:v>1500.0227200000072</c:v>
                </c:pt>
                <c:pt idx="72">
                  <c:v>1500.0230400000073</c:v>
                </c:pt>
                <c:pt idx="73">
                  <c:v>1500.0233600000074</c:v>
                </c:pt>
                <c:pt idx="74">
                  <c:v>1500.0236800000075</c:v>
                </c:pt>
                <c:pt idx="75">
                  <c:v>1500.0240000000076</c:v>
                </c:pt>
                <c:pt idx="76">
                  <c:v>1500.0243200000077</c:v>
                </c:pt>
                <c:pt idx="77">
                  <c:v>1500.0246400000078</c:v>
                </c:pt>
                <c:pt idx="78">
                  <c:v>1500.0249600000079</c:v>
                </c:pt>
                <c:pt idx="79">
                  <c:v>1500.025280000008</c:v>
                </c:pt>
                <c:pt idx="80">
                  <c:v>1500.0256000000081</c:v>
                </c:pt>
                <c:pt idx="81">
                  <c:v>1500.0259200000082</c:v>
                </c:pt>
                <c:pt idx="82">
                  <c:v>1500.0262400000083</c:v>
                </c:pt>
                <c:pt idx="83">
                  <c:v>1500.0265600000084</c:v>
                </c:pt>
                <c:pt idx="84">
                  <c:v>1500.0268800000085</c:v>
                </c:pt>
                <c:pt idx="85">
                  <c:v>1500.0272000000086</c:v>
                </c:pt>
                <c:pt idx="86">
                  <c:v>1500.0275200000087</c:v>
                </c:pt>
                <c:pt idx="87">
                  <c:v>1500.0278400000088</c:v>
                </c:pt>
                <c:pt idx="88">
                  <c:v>1500.0281600000089</c:v>
                </c:pt>
                <c:pt idx="89">
                  <c:v>1500.028480000009</c:v>
                </c:pt>
                <c:pt idx="90">
                  <c:v>1500.0288000000091</c:v>
                </c:pt>
                <c:pt idx="91">
                  <c:v>1500.0291200000092</c:v>
                </c:pt>
                <c:pt idx="92">
                  <c:v>1500.0294400000093</c:v>
                </c:pt>
                <c:pt idx="93">
                  <c:v>1500.0297600000094</c:v>
                </c:pt>
                <c:pt idx="94">
                  <c:v>1500.0300800000095</c:v>
                </c:pt>
                <c:pt idx="95">
                  <c:v>1500.0304000000096</c:v>
                </c:pt>
                <c:pt idx="96">
                  <c:v>1500.0307200000098</c:v>
                </c:pt>
                <c:pt idx="97">
                  <c:v>1500.0310400000099</c:v>
                </c:pt>
                <c:pt idx="98">
                  <c:v>1500.03136000001</c:v>
                </c:pt>
                <c:pt idx="99">
                  <c:v>1500.0316800000101</c:v>
                </c:pt>
                <c:pt idx="100">
                  <c:v>1500.0320000000102</c:v>
                </c:pt>
                <c:pt idx="101">
                  <c:v>1500.0323200000103</c:v>
                </c:pt>
                <c:pt idx="102">
                  <c:v>1500.0326400000104</c:v>
                </c:pt>
                <c:pt idx="103">
                  <c:v>1500.0329600000105</c:v>
                </c:pt>
                <c:pt idx="104">
                  <c:v>1500.0332800000106</c:v>
                </c:pt>
                <c:pt idx="105">
                  <c:v>1500.0336000000107</c:v>
                </c:pt>
                <c:pt idx="106">
                  <c:v>1500.0339200000108</c:v>
                </c:pt>
                <c:pt idx="107">
                  <c:v>1500.0342400000109</c:v>
                </c:pt>
                <c:pt idx="108">
                  <c:v>1500.034560000011</c:v>
                </c:pt>
                <c:pt idx="109">
                  <c:v>1500.0348800000111</c:v>
                </c:pt>
                <c:pt idx="110">
                  <c:v>1500.0352000000112</c:v>
                </c:pt>
                <c:pt idx="111">
                  <c:v>1500.0355200000113</c:v>
                </c:pt>
                <c:pt idx="112">
                  <c:v>1500.0358400000114</c:v>
                </c:pt>
                <c:pt idx="113">
                  <c:v>1500.0361600000115</c:v>
                </c:pt>
                <c:pt idx="114">
                  <c:v>1500.0364800000116</c:v>
                </c:pt>
                <c:pt idx="115">
                  <c:v>1500.0368000000117</c:v>
                </c:pt>
                <c:pt idx="116">
                  <c:v>1500.0371200000118</c:v>
                </c:pt>
                <c:pt idx="117">
                  <c:v>1500.0374400000119</c:v>
                </c:pt>
                <c:pt idx="118">
                  <c:v>1500.037760000012</c:v>
                </c:pt>
                <c:pt idx="119">
                  <c:v>1500.0380800000121</c:v>
                </c:pt>
                <c:pt idx="120">
                  <c:v>1500.0384000000122</c:v>
                </c:pt>
                <c:pt idx="121">
                  <c:v>1500.0387200000123</c:v>
                </c:pt>
                <c:pt idx="122">
                  <c:v>1500.0390400000124</c:v>
                </c:pt>
                <c:pt idx="123">
                  <c:v>1500.0393600000125</c:v>
                </c:pt>
                <c:pt idx="124">
                  <c:v>1500.0396800000126</c:v>
                </c:pt>
                <c:pt idx="125">
                  <c:v>1500.0400000000127</c:v>
                </c:pt>
                <c:pt idx="126">
                  <c:v>1500.0403200000128</c:v>
                </c:pt>
                <c:pt idx="127">
                  <c:v>1500.0406400000129</c:v>
                </c:pt>
                <c:pt idx="128">
                  <c:v>1500.040960000013</c:v>
                </c:pt>
                <c:pt idx="129">
                  <c:v>1500.0412800000131</c:v>
                </c:pt>
                <c:pt idx="130">
                  <c:v>1500.0416000000132</c:v>
                </c:pt>
                <c:pt idx="131">
                  <c:v>1500.0419200000133</c:v>
                </c:pt>
                <c:pt idx="132">
                  <c:v>1500.0422400000134</c:v>
                </c:pt>
                <c:pt idx="133">
                  <c:v>1500.0425600000135</c:v>
                </c:pt>
                <c:pt idx="134">
                  <c:v>1500.0428800000136</c:v>
                </c:pt>
                <c:pt idx="135">
                  <c:v>1500.0432000000137</c:v>
                </c:pt>
                <c:pt idx="136">
                  <c:v>1500.0435200000138</c:v>
                </c:pt>
                <c:pt idx="137">
                  <c:v>1500.0438400000139</c:v>
                </c:pt>
                <c:pt idx="138">
                  <c:v>1500.044160000014</c:v>
                </c:pt>
                <c:pt idx="139">
                  <c:v>1500.0444800000141</c:v>
                </c:pt>
                <c:pt idx="140">
                  <c:v>1500.0448000000142</c:v>
                </c:pt>
                <c:pt idx="141">
                  <c:v>1500.0451200000143</c:v>
                </c:pt>
                <c:pt idx="142">
                  <c:v>1500.0454400000144</c:v>
                </c:pt>
                <c:pt idx="143">
                  <c:v>1500.0457600000145</c:v>
                </c:pt>
                <c:pt idx="144">
                  <c:v>1500.0460800000146</c:v>
                </c:pt>
                <c:pt idx="145">
                  <c:v>1500.0464000000147</c:v>
                </c:pt>
                <c:pt idx="146">
                  <c:v>1500.0467200000148</c:v>
                </c:pt>
                <c:pt idx="147">
                  <c:v>1500.0470400000149</c:v>
                </c:pt>
                <c:pt idx="148">
                  <c:v>1500.047360000015</c:v>
                </c:pt>
                <c:pt idx="149">
                  <c:v>1500.0476800000151</c:v>
                </c:pt>
                <c:pt idx="150">
                  <c:v>1500.0480000000152</c:v>
                </c:pt>
                <c:pt idx="151">
                  <c:v>1500.0483200000153</c:v>
                </c:pt>
                <c:pt idx="152">
                  <c:v>1500.0486400000154</c:v>
                </c:pt>
                <c:pt idx="153">
                  <c:v>1500.0489600000155</c:v>
                </c:pt>
                <c:pt idx="154">
                  <c:v>1500.0492800000156</c:v>
                </c:pt>
                <c:pt idx="155">
                  <c:v>1500.0496000000157</c:v>
                </c:pt>
                <c:pt idx="156">
                  <c:v>1500.0499200000158</c:v>
                </c:pt>
                <c:pt idx="157">
                  <c:v>1500.0502400000159</c:v>
                </c:pt>
                <c:pt idx="158">
                  <c:v>1500.050560000016</c:v>
                </c:pt>
                <c:pt idx="159">
                  <c:v>1500.0508800000162</c:v>
                </c:pt>
                <c:pt idx="160">
                  <c:v>1500.0512000000163</c:v>
                </c:pt>
                <c:pt idx="161">
                  <c:v>1500.0515200000164</c:v>
                </c:pt>
                <c:pt idx="162">
                  <c:v>1500.0518400000165</c:v>
                </c:pt>
                <c:pt idx="163">
                  <c:v>1500.0521600000166</c:v>
                </c:pt>
                <c:pt idx="164">
                  <c:v>1500.0524800000167</c:v>
                </c:pt>
                <c:pt idx="165">
                  <c:v>1500.0528000000168</c:v>
                </c:pt>
                <c:pt idx="166">
                  <c:v>1500.0531200000169</c:v>
                </c:pt>
                <c:pt idx="167">
                  <c:v>1500.053440000017</c:v>
                </c:pt>
                <c:pt idx="168">
                  <c:v>1500.0537600000171</c:v>
                </c:pt>
                <c:pt idx="169">
                  <c:v>1500.0540800000172</c:v>
                </c:pt>
                <c:pt idx="170">
                  <c:v>1500.0544000000173</c:v>
                </c:pt>
                <c:pt idx="171">
                  <c:v>1500.0547200000174</c:v>
                </c:pt>
                <c:pt idx="172">
                  <c:v>1500.0550400000175</c:v>
                </c:pt>
                <c:pt idx="173">
                  <c:v>1500.0553600000176</c:v>
                </c:pt>
                <c:pt idx="174">
                  <c:v>1500.0556800000177</c:v>
                </c:pt>
                <c:pt idx="175">
                  <c:v>1500.0560000000178</c:v>
                </c:pt>
                <c:pt idx="176">
                  <c:v>1500.0563200000179</c:v>
                </c:pt>
                <c:pt idx="177">
                  <c:v>1500.056640000018</c:v>
                </c:pt>
                <c:pt idx="178">
                  <c:v>1500.0569600000181</c:v>
                </c:pt>
                <c:pt idx="179">
                  <c:v>1500.0572800000182</c:v>
                </c:pt>
                <c:pt idx="180">
                  <c:v>1500.0576000000183</c:v>
                </c:pt>
                <c:pt idx="181">
                  <c:v>1500.0579200000184</c:v>
                </c:pt>
                <c:pt idx="182">
                  <c:v>1500.0582400000185</c:v>
                </c:pt>
                <c:pt idx="183">
                  <c:v>1500.0585600000186</c:v>
                </c:pt>
                <c:pt idx="184">
                  <c:v>1500.0588800000187</c:v>
                </c:pt>
                <c:pt idx="185">
                  <c:v>1500.0592000000188</c:v>
                </c:pt>
                <c:pt idx="186">
                  <c:v>1500.0595200000189</c:v>
                </c:pt>
                <c:pt idx="187">
                  <c:v>1500.059840000019</c:v>
                </c:pt>
                <c:pt idx="188">
                  <c:v>1500.0601600000191</c:v>
                </c:pt>
                <c:pt idx="189">
                  <c:v>1500.0604800000192</c:v>
                </c:pt>
                <c:pt idx="190">
                  <c:v>1500.0608000000193</c:v>
                </c:pt>
                <c:pt idx="191">
                  <c:v>1500.0611200000194</c:v>
                </c:pt>
                <c:pt idx="192">
                  <c:v>1500.0614400000195</c:v>
                </c:pt>
                <c:pt idx="193">
                  <c:v>1500.0617600000196</c:v>
                </c:pt>
                <c:pt idx="194">
                  <c:v>1500.0620800000197</c:v>
                </c:pt>
                <c:pt idx="195">
                  <c:v>1500.0624000000198</c:v>
                </c:pt>
                <c:pt idx="196">
                  <c:v>1500.0627200000199</c:v>
                </c:pt>
                <c:pt idx="197">
                  <c:v>1500.06304000002</c:v>
                </c:pt>
                <c:pt idx="198">
                  <c:v>1500.0633600000201</c:v>
                </c:pt>
                <c:pt idx="199">
                  <c:v>1500.0636800000202</c:v>
                </c:pt>
                <c:pt idx="200">
                  <c:v>1500.0640000000203</c:v>
                </c:pt>
                <c:pt idx="201">
                  <c:v>1500.0643200000204</c:v>
                </c:pt>
                <c:pt idx="202">
                  <c:v>1500.0646400000205</c:v>
                </c:pt>
                <c:pt idx="203">
                  <c:v>1500.0649600000206</c:v>
                </c:pt>
                <c:pt idx="204">
                  <c:v>1500.0652800000207</c:v>
                </c:pt>
                <c:pt idx="205">
                  <c:v>1500.0656000000208</c:v>
                </c:pt>
                <c:pt idx="206">
                  <c:v>1500.0659200000209</c:v>
                </c:pt>
                <c:pt idx="207">
                  <c:v>1500.066240000021</c:v>
                </c:pt>
                <c:pt idx="208">
                  <c:v>1500.0665600000211</c:v>
                </c:pt>
                <c:pt idx="209">
                  <c:v>1500.0668800000212</c:v>
                </c:pt>
                <c:pt idx="210">
                  <c:v>1500.0672000000213</c:v>
                </c:pt>
                <c:pt idx="211">
                  <c:v>1500.0675200000214</c:v>
                </c:pt>
                <c:pt idx="212">
                  <c:v>1500.0678400000215</c:v>
                </c:pt>
                <c:pt idx="213">
                  <c:v>1500.0681600000216</c:v>
                </c:pt>
                <c:pt idx="214">
                  <c:v>1500.0684800000217</c:v>
                </c:pt>
                <c:pt idx="215">
                  <c:v>1500.0688000000218</c:v>
                </c:pt>
                <c:pt idx="216">
                  <c:v>1500.0691200000219</c:v>
                </c:pt>
                <c:pt idx="217">
                  <c:v>1500.069440000022</c:v>
                </c:pt>
                <c:pt idx="218">
                  <c:v>1500.0697600000221</c:v>
                </c:pt>
                <c:pt idx="219">
                  <c:v>1500.0700800000222</c:v>
                </c:pt>
                <c:pt idx="220">
                  <c:v>1500.0704000000223</c:v>
                </c:pt>
                <c:pt idx="221">
                  <c:v>1500.0707200000224</c:v>
                </c:pt>
                <c:pt idx="222">
                  <c:v>1500.0710400000225</c:v>
                </c:pt>
                <c:pt idx="223">
                  <c:v>1500.0713600000227</c:v>
                </c:pt>
                <c:pt idx="224">
                  <c:v>1500.0716800000228</c:v>
                </c:pt>
                <c:pt idx="225">
                  <c:v>1500.0720000000229</c:v>
                </c:pt>
                <c:pt idx="226">
                  <c:v>1500.072320000023</c:v>
                </c:pt>
                <c:pt idx="227">
                  <c:v>1500.0726400000231</c:v>
                </c:pt>
                <c:pt idx="228">
                  <c:v>1500.0729600000232</c:v>
                </c:pt>
                <c:pt idx="229">
                  <c:v>1500.0732800000233</c:v>
                </c:pt>
                <c:pt idx="230">
                  <c:v>1500.0736000000234</c:v>
                </c:pt>
                <c:pt idx="231">
                  <c:v>1500.0739200000235</c:v>
                </c:pt>
                <c:pt idx="232">
                  <c:v>1500.0742400000236</c:v>
                </c:pt>
                <c:pt idx="233">
                  <c:v>1500.0745600000237</c:v>
                </c:pt>
                <c:pt idx="234">
                  <c:v>1500.0748800000238</c:v>
                </c:pt>
                <c:pt idx="235">
                  <c:v>1500.0752000000239</c:v>
                </c:pt>
                <c:pt idx="236">
                  <c:v>1500.075520000024</c:v>
                </c:pt>
                <c:pt idx="237">
                  <c:v>1500.0758400000241</c:v>
                </c:pt>
                <c:pt idx="238">
                  <c:v>1500.0761600000242</c:v>
                </c:pt>
                <c:pt idx="239">
                  <c:v>1500.0764800000243</c:v>
                </c:pt>
                <c:pt idx="240">
                  <c:v>1500.0768000000244</c:v>
                </c:pt>
                <c:pt idx="241">
                  <c:v>1500.0771200000245</c:v>
                </c:pt>
                <c:pt idx="242">
                  <c:v>1500.0774400000246</c:v>
                </c:pt>
                <c:pt idx="243">
                  <c:v>1500.0777600000247</c:v>
                </c:pt>
                <c:pt idx="244">
                  <c:v>1500.0780800000248</c:v>
                </c:pt>
                <c:pt idx="245">
                  <c:v>1500.0784000000249</c:v>
                </c:pt>
                <c:pt idx="246">
                  <c:v>1500.078720000025</c:v>
                </c:pt>
                <c:pt idx="247">
                  <c:v>1500.0790400000251</c:v>
                </c:pt>
                <c:pt idx="248">
                  <c:v>1500.0793600000252</c:v>
                </c:pt>
                <c:pt idx="249">
                  <c:v>1500.0796800000253</c:v>
                </c:pt>
                <c:pt idx="250">
                  <c:v>1500.0800000000254</c:v>
                </c:pt>
                <c:pt idx="251">
                  <c:v>1500.0803200000255</c:v>
                </c:pt>
                <c:pt idx="252">
                  <c:v>1500.0806400000256</c:v>
                </c:pt>
                <c:pt idx="253">
                  <c:v>1500.0809600000257</c:v>
                </c:pt>
                <c:pt idx="254">
                  <c:v>1500.0812800000258</c:v>
                </c:pt>
                <c:pt idx="255">
                  <c:v>1500.0816000000259</c:v>
                </c:pt>
                <c:pt idx="256">
                  <c:v>1500.081920000026</c:v>
                </c:pt>
                <c:pt idx="257">
                  <c:v>1500.0822400000261</c:v>
                </c:pt>
                <c:pt idx="258">
                  <c:v>1500.0825600000262</c:v>
                </c:pt>
                <c:pt idx="259">
                  <c:v>1500.0828800000263</c:v>
                </c:pt>
                <c:pt idx="260">
                  <c:v>1500.0832000000264</c:v>
                </c:pt>
                <c:pt idx="261">
                  <c:v>1500.0835200000265</c:v>
                </c:pt>
                <c:pt idx="262">
                  <c:v>1500.0838400000266</c:v>
                </c:pt>
                <c:pt idx="263">
                  <c:v>1500.0841600000267</c:v>
                </c:pt>
                <c:pt idx="264">
                  <c:v>1500.0844800000268</c:v>
                </c:pt>
                <c:pt idx="265">
                  <c:v>1500.0848000000269</c:v>
                </c:pt>
                <c:pt idx="266">
                  <c:v>1500.085120000027</c:v>
                </c:pt>
                <c:pt idx="267">
                  <c:v>1500.0854400000271</c:v>
                </c:pt>
                <c:pt idx="268">
                  <c:v>1500.0857600000272</c:v>
                </c:pt>
                <c:pt idx="269">
                  <c:v>1500.0860800000273</c:v>
                </c:pt>
                <c:pt idx="270">
                  <c:v>1500.0864000000274</c:v>
                </c:pt>
                <c:pt idx="271">
                  <c:v>1500.0867200000275</c:v>
                </c:pt>
                <c:pt idx="272">
                  <c:v>1500.0870400000276</c:v>
                </c:pt>
                <c:pt idx="273">
                  <c:v>1500.0873600000277</c:v>
                </c:pt>
                <c:pt idx="274">
                  <c:v>1500.0876800000278</c:v>
                </c:pt>
                <c:pt idx="275">
                  <c:v>1500.0880000000279</c:v>
                </c:pt>
                <c:pt idx="276">
                  <c:v>1500.088320000028</c:v>
                </c:pt>
                <c:pt idx="277">
                  <c:v>1500.0886400000281</c:v>
                </c:pt>
                <c:pt idx="278">
                  <c:v>1500.0889600000282</c:v>
                </c:pt>
                <c:pt idx="279">
                  <c:v>1500.0892800000283</c:v>
                </c:pt>
                <c:pt idx="280">
                  <c:v>1500.0896000000284</c:v>
                </c:pt>
                <c:pt idx="281">
                  <c:v>1500.0899200000285</c:v>
                </c:pt>
                <c:pt idx="282">
                  <c:v>1500.0902400000286</c:v>
                </c:pt>
                <c:pt idx="283">
                  <c:v>1500.0905600000287</c:v>
                </c:pt>
                <c:pt idx="284">
                  <c:v>1500.0908800000288</c:v>
                </c:pt>
                <c:pt idx="285">
                  <c:v>1500.0912000000289</c:v>
                </c:pt>
                <c:pt idx="286">
                  <c:v>1500.091520000029</c:v>
                </c:pt>
                <c:pt idx="287">
                  <c:v>1500.0918400000292</c:v>
                </c:pt>
                <c:pt idx="288">
                  <c:v>1500.0921600000293</c:v>
                </c:pt>
                <c:pt idx="289">
                  <c:v>1500.0924800000294</c:v>
                </c:pt>
                <c:pt idx="290">
                  <c:v>1500.0928000000295</c:v>
                </c:pt>
                <c:pt idx="291">
                  <c:v>1500.0931200000296</c:v>
                </c:pt>
                <c:pt idx="292">
                  <c:v>1500.0934400000297</c:v>
                </c:pt>
                <c:pt idx="293">
                  <c:v>1500.0937600000298</c:v>
                </c:pt>
                <c:pt idx="294">
                  <c:v>1500.0940800000299</c:v>
                </c:pt>
                <c:pt idx="295">
                  <c:v>1500.09440000003</c:v>
                </c:pt>
                <c:pt idx="296">
                  <c:v>1500.0947200000301</c:v>
                </c:pt>
                <c:pt idx="297">
                  <c:v>1500.0950400000302</c:v>
                </c:pt>
                <c:pt idx="298">
                  <c:v>1500.0953600000303</c:v>
                </c:pt>
                <c:pt idx="299">
                  <c:v>1500.0956800000304</c:v>
                </c:pt>
                <c:pt idx="300">
                  <c:v>1500.0960000000305</c:v>
                </c:pt>
                <c:pt idx="301">
                  <c:v>1500.0963200000306</c:v>
                </c:pt>
                <c:pt idx="302">
                  <c:v>1500.0966400000307</c:v>
                </c:pt>
                <c:pt idx="303">
                  <c:v>1500.0969600000308</c:v>
                </c:pt>
                <c:pt idx="304">
                  <c:v>1500.0972800000309</c:v>
                </c:pt>
                <c:pt idx="305">
                  <c:v>1500.097600000031</c:v>
                </c:pt>
                <c:pt idx="306">
                  <c:v>1500.0979200000311</c:v>
                </c:pt>
                <c:pt idx="307">
                  <c:v>1500.0982400000312</c:v>
                </c:pt>
                <c:pt idx="308">
                  <c:v>1500.0985600000313</c:v>
                </c:pt>
                <c:pt idx="309">
                  <c:v>1500.0988800000314</c:v>
                </c:pt>
                <c:pt idx="310">
                  <c:v>1500.0992000000315</c:v>
                </c:pt>
                <c:pt idx="311">
                  <c:v>1500.0995200000316</c:v>
                </c:pt>
                <c:pt idx="312">
                  <c:v>1500.0998400000317</c:v>
                </c:pt>
                <c:pt idx="313">
                  <c:v>1500.1001600000318</c:v>
                </c:pt>
                <c:pt idx="314">
                  <c:v>1500.1004800000319</c:v>
                </c:pt>
                <c:pt idx="315">
                  <c:v>1500.100800000032</c:v>
                </c:pt>
                <c:pt idx="316">
                  <c:v>1500.1011200000321</c:v>
                </c:pt>
                <c:pt idx="317">
                  <c:v>1500.1014400000322</c:v>
                </c:pt>
                <c:pt idx="318">
                  <c:v>1500.1017600000323</c:v>
                </c:pt>
                <c:pt idx="319">
                  <c:v>1500.1020800000324</c:v>
                </c:pt>
                <c:pt idx="320">
                  <c:v>1500.1024000000325</c:v>
                </c:pt>
                <c:pt idx="321">
                  <c:v>1500.1027200000326</c:v>
                </c:pt>
                <c:pt idx="322">
                  <c:v>1500.1030400000327</c:v>
                </c:pt>
                <c:pt idx="323">
                  <c:v>1500.1033600000328</c:v>
                </c:pt>
                <c:pt idx="324">
                  <c:v>1500.1036800000329</c:v>
                </c:pt>
                <c:pt idx="325">
                  <c:v>1500.104000000033</c:v>
                </c:pt>
                <c:pt idx="326">
                  <c:v>1500.1043200000331</c:v>
                </c:pt>
                <c:pt idx="327">
                  <c:v>1500.1046400000332</c:v>
                </c:pt>
                <c:pt idx="328">
                  <c:v>1500.1049600000333</c:v>
                </c:pt>
                <c:pt idx="329">
                  <c:v>1500.1052800000334</c:v>
                </c:pt>
                <c:pt idx="330">
                  <c:v>1500.1056000000335</c:v>
                </c:pt>
                <c:pt idx="331">
                  <c:v>1500.1059200000336</c:v>
                </c:pt>
                <c:pt idx="332">
                  <c:v>1500.1062400000337</c:v>
                </c:pt>
                <c:pt idx="333">
                  <c:v>1500.1065600000338</c:v>
                </c:pt>
                <c:pt idx="334">
                  <c:v>1500.1068800000339</c:v>
                </c:pt>
                <c:pt idx="335">
                  <c:v>1500.107200000034</c:v>
                </c:pt>
                <c:pt idx="336">
                  <c:v>1500.1075200000341</c:v>
                </c:pt>
                <c:pt idx="337">
                  <c:v>1500.1078400000342</c:v>
                </c:pt>
                <c:pt idx="338">
                  <c:v>1500.1081600000343</c:v>
                </c:pt>
                <c:pt idx="339">
                  <c:v>1500.1084800000344</c:v>
                </c:pt>
                <c:pt idx="340">
                  <c:v>1500.1088000000345</c:v>
                </c:pt>
                <c:pt idx="341">
                  <c:v>1500.1091200000346</c:v>
                </c:pt>
                <c:pt idx="342">
                  <c:v>1500.1094400000347</c:v>
                </c:pt>
                <c:pt idx="343">
                  <c:v>1500.1097600000348</c:v>
                </c:pt>
                <c:pt idx="344">
                  <c:v>1500.1100800000349</c:v>
                </c:pt>
                <c:pt idx="345">
                  <c:v>1500.110400000035</c:v>
                </c:pt>
                <c:pt idx="346">
                  <c:v>1500.1107200000351</c:v>
                </c:pt>
                <c:pt idx="347">
                  <c:v>1500.1110400000352</c:v>
                </c:pt>
                <c:pt idx="348">
                  <c:v>1500.1113600000353</c:v>
                </c:pt>
                <c:pt idx="349">
                  <c:v>1500.1116800000354</c:v>
                </c:pt>
                <c:pt idx="350">
                  <c:v>1500.1120000000356</c:v>
                </c:pt>
                <c:pt idx="351">
                  <c:v>1500.1123200000357</c:v>
                </c:pt>
                <c:pt idx="352">
                  <c:v>1500.1126400000358</c:v>
                </c:pt>
                <c:pt idx="353">
                  <c:v>1500.1129600000359</c:v>
                </c:pt>
                <c:pt idx="354">
                  <c:v>1500.113280000036</c:v>
                </c:pt>
                <c:pt idx="355">
                  <c:v>1500.1136000000361</c:v>
                </c:pt>
                <c:pt idx="356">
                  <c:v>1500.1139200000362</c:v>
                </c:pt>
                <c:pt idx="357">
                  <c:v>1500.1142400000363</c:v>
                </c:pt>
                <c:pt idx="358">
                  <c:v>1500.1145600000364</c:v>
                </c:pt>
                <c:pt idx="359">
                  <c:v>1500.1148800000365</c:v>
                </c:pt>
                <c:pt idx="360">
                  <c:v>1500.1152000000366</c:v>
                </c:pt>
                <c:pt idx="361">
                  <c:v>1500.1155200000367</c:v>
                </c:pt>
                <c:pt idx="362">
                  <c:v>1500.1158400000368</c:v>
                </c:pt>
                <c:pt idx="363">
                  <c:v>1500.1161600000369</c:v>
                </c:pt>
                <c:pt idx="364">
                  <c:v>1500.116480000037</c:v>
                </c:pt>
                <c:pt idx="365">
                  <c:v>1500.1168000000371</c:v>
                </c:pt>
                <c:pt idx="366">
                  <c:v>1500.1171200000372</c:v>
                </c:pt>
                <c:pt idx="367">
                  <c:v>1500.1174400000373</c:v>
                </c:pt>
                <c:pt idx="368">
                  <c:v>1500.1177600000374</c:v>
                </c:pt>
                <c:pt idx="369">
                  <c:v>1500.1180800000375</c:v>
                </c:pt>
                <c:pt idx="370">
                  <c:v>1500.1184000000376</c:v>
                </c:pt>
                <c:pt idx="371">
                  <c:v>1500.1187200000377</c:v>
                </c:pt>
                <c:pt idx="372">
                  <c:v>1500.1190400000378</c:v>
                </c:pt>
                <c:pt idx="373">
                  <c:v>1500.1193600000379</c:v>
                </c:pt>
                <c:pt idx="374">
                  <c:v>1500.119680000038</c:v>
                </c:pt>
                <c:pt idx="375">
                  <c:v>1500.1200000000381</c:v>
                </c:pt>
                <c:pt idx="376">
                  <c:v>1500.1203200000382</c:v>
                </c:pt>
                <c:pt idx="377">
                  <c:v>1500.1206400000383</c:v>
                </c:pt>
                <c:pt idx="378">
                  <c:v>1500.1209600000384</c:v>
                </c:pt>
                <c:pt idx="379">
                  <c:v>1500.1212800000385</c:v>
                </c:pt>
                <c:pt idx="380">
                  <c:v>1500.1216000000386</c:v>
                </c:pt>
                <c:pt idx="381">
                  <c:v>1500.1219200000387</c:v>
                </c:pt>
                <c:pt idx="382">
                  <c:v>1500.1222400000388</c:v>
                </c:pt>
                <c:pt idx="383">
                  <c:v>1500.1225600000389</c:v>
                </c:pt>
                <c:pt idx="384">
                  <c:v>1500.122880000039</c:v>
                </c:pt>
                <c:pt idx="385">
                  <c:v>1500.1232000000391</c:v>
                </c:pt>
                <c:pt idx="386">
                  <c:v>1500.1235200000392</c:v>
                </c:pt>
                <c:pt idx="387">
                  <c:v>1500.1238400000393</c:v>
                </c:pt>
                <c:pt idx="388">
                  <c:v>1500.1241600000394</c:v>
                </c:pt>
                <c:pt idx="389">
                  <c:v>1500.1244800000395</c:v>
                </c:pt>
                <c:pt idx="390">
                  <c:v>1500.1248000000396</c:v>
                </c:pt>
                <c:pt idx="391">
                  <c:v>1500.1251200000397</c:v>
                </c:pt>
                <c:pt idx="392">
                  <c:v>1500.1254400000398</c:v>
                </c:pt>
                <c:pt idx="393">
                  <c:v>1500.1257600000399</c:v>
                </c:pt>
                <c:pt idx="394">
                  <c:v>1500.12608000004</c:v>
                </c:pt>
                <c:pt idx="395">
                  <c:v>1500.1264000000401</c:v>
                </c:pt>
                <c:pt idx="396">
                  <c:v>1500.1267200000402</c:v>
                </c:pt>
                <c:pt idx="397">
                  <c:v>1500.1270400000403</c:v>
                </c:pt>
                <c:pt idx="398">
                  <c:v>1500.1273600000404</c:v>
                </c:pt>
                <c:pt idx="399">
                  <c:v>1500.1276800000405</c:v>
                </c:pt>
                <c:pt idx="400">
                  <c:v>1500.1280000000406</c:v>
                </c:pt>
                <c:pt idx="401">
                  <c:v>1500.1283200000407</c:v>
                </c:pt>
                <c:pt idx="402">
                  <c:v>1500.1286400000408</c:v>
                </c:pt>
                <c:pt idx="403">
                  <c:v>1500.1289600000409</c:v>
                </c:pt>
                <c:pt idx="404">
                  <c:v>1500.129280000041</c:v>
                </c:pt>
                <c:pt idx="405">
                  <c:v>1500.1296000000411</c:v>
                </c:pt>
                <c:pt idx="406">
                  <c:v>1500.1299200000412</c:v>
                </c:pt>
                <c:pt idx="407">
                  <c:v>1500.1302400000413</c:v>
                </c:pt>
                <c:pt idx="408">
                  <c:v>1500.1305600000414</c:v>
                </c:pt>
                <c:pt idx="409">
                  <c:v>1500.1308800000415</c:v>
                </c:pt>
                <c:pt idx="410">
                  <c:v>1500.1312000000416</c:v>
                </c:pt>
                <c:pt idx="411">
                  <c:v>1500.1315200000417</c:v>
                </c:pt>
                <c:pt idx="412">
                  <c:v>1500.1318400000418</c:v>
                </c:pt>
                <c:pt idx="413">
                  <c:v>1500.1321600000419</c:v>
                </c:pt>
                <c:pt idx="414">
                  <c:v>1500.1324800000421</c:v>
                </c:pt>
                <c:pt idx="415">
                  <c:v>1500.1328000000422</c:v>
                </c:pt>
                <c:pt idx="416">
                  <c:v>1500.1331200000423</c:v>
                </c:pt>
                <c:pt idx="417">
                  <c:v>1500.1334400000424</c:v>
                </c:pt>
                <c:pt idx="418">
                  <c:v>1500.1337600000425</c:v>
                </c:pt>
                <c:pt idx="419">
                  <c:v>1500.1340800000426</c:v>
                </c:pt>
                <c:pt idx="420">
                  <c:v>1500.1344000000427</c:v>
                </c:pt>
                <c:pt idx="421">
                  <c:v>1500.1347200000428</c:v>
                </c:pt>
                <c:pt idx="422">
                  <c:v>1500.1350400000429</c:v>
                </c:pt>
                <c:pt idx="423">
                  <c:v>1500.135360000043</c:v>
                </c:pt>
                <c:pt idx="424">
                  <c:v>1500.1356800000431</c:v>
                </c:pt>
                <c:pt idx="425">
                  <c:v>1500.1360000000432</c:v>
                </c:pt>
                <c:pt idx="426">
                  <c:v>1500.1363200000433</c:v>
                </c:pt>
                <c:pt idx="427">
                  <c:v>1500.1366400000434</c:v>
                </c:pt>
                <c:pt idx="428">
                  <c:v>1500.1369600000435</c:v>
                </c:pt>
                <c:pt idx="429">
                  <c:v>1500.1372800000436</c:v>
                </c:pt>
                <c:pt idx="430">
                  <c:v>1500.1376000000437</c:v>
                </c:pt>
                <c:pt idx="431">
                  <c:v>1500.1379200000438</c:v>
                </c:pt>
                <c:pt idx="432">
                  <c:v>1500.1382400000439</c:v>
                </c:pt>
                <c:pt idx="433">
                  <c:v>1500.138560000044</c:v>
                </c:pt>
                <c:pt idx="434">
                  <c:v>1500.1388800000441</c:v>
                </c:pt>
                <c:pt idx="435">
                  <c:v>1500.1392000000442</c:v>
                </c:pt>
                <c:pt idx="436">
                  <c:v>1500.1395200000443</c:v>
                </c:pt>
                <c:pt idx="437">
                  <c:v>1500.1398400000444</c:v>
                </c:pt>
                <c:pt idx="438">
                  <c:v>1500.1401600000445</c:v>
                </c:pt>
                <c:pt idx="439">
                  <c:v>1500.1404800000446</c:v>
                </c:pt>
                <c:pt idx="440">
                  <c:v>1500.1408000000447</c:v>
                </c:pt>
                <c:pt idx="441">
                  <c:v>1500.1411200000448</c:v>
                </c:pt>
                <c:pt idx="442">
                  <c:v>1500.1414400000449</c:v>
                </c:pt>
                <c:pt idx="443">
                  <c:v>1500.141760000045</c:v>
                </c:pt>
                <c:pt idx="444">
                  <c:v>1500.1420800000451</c:v>
                </c:pt>
                <c:pt idx="445">
                  <c:v>1500.1424000000452</c:v>
                </c:pt>
                <c:pt idx="446">
                  <c:v>1500.1427200000453</c:v>
                </c:pt>
                <c:pt idx="447">
                  <c:v>1500.1430400000454</c:v>
                </c:pt>
                <c:pt idx="448">
                  <c:v>1500.1433600000455</c:v>
                </c:pt>
                <c:pt idx="449">
                  <c:v>1500.1436800000456</c:v>
                </c:pt>
                <c:pt idx="450">
                  <c:v>1500.1440000000457</c:v>
                </c:pt>
                <c:pt idx="451">
                  <c:v>1500.1443200000458</c:v>
                </c:pt>
                <c:pt idx="452">
                  <c:v>1500.1446400000459</c:v>
                </c:pt>
                <c:pt idx="453">
                  <c:v>1500.144960000046</c:v>
                </c:pt>
                <c:pt idx="454">
                  <c:v>1500.1452800000461</c:v>
                </c:pt>
                <c:pt idx="455">
                  <c:v>1500.1456000000462</c:v>
                </c:pt>
                <c:pt idx="456">
                  <c:v>1500.1459200000463</c:v>
                </c:pt>
                <c:pt idx="457">
                  <c:v>1500.1462400000464</c:v>
                </c:pt>
                <c:pt idx="458">
                  <c:v>1500.1465600000465</c:v>
                </c:pt>
                <c:pt idx="459">
                  <c:v>1500.1468800000466</c:v>
                </c:pt>
                <c:pt idx="460">
                  <c:v>1500.1472000000467</c:v>
                </c:pt>
                <c:pt idx="461">
                  <c:v>1500.1475200000468</c:v>
                </c:pt>
                <c:pt idx="462">
                  <c:v>1500.1478400000469</c:v>
                </c:pt>
                <c:pt idx="463">
                  <c:v>1500.148160000047</c:v>
                </c:pt>
                <c:pt idx="464">
                  <c:v>1500.1484800000471</c:v>
                </c:pt>
                <c:pt idx="465">
                  <c:v>1500.1488000000472</c:v>
                </c:pt>
                <c:pt idx="466">
                  <c:v>1500.1491200000473</c:v>
                </c:pt>
                <c:pt idx="467">
                  <c:v>1500.1494400000474</c:v>
                </c:pt>
                <c:pt idx="468">
                  <c:v>1500.1497600000475</c:v>
                </c:pt>
                <c:pt idx="469">
                  <c:v>1500.1500800000476</c:v>
                </c:pt>
                <c:pt idx="470">
                  <c:v>1500.1504000000477</c:v>
                </c:pt>
                <c:pt idx="471">
                  <c:v>1500.1507200000478</c:v>
                </c:pt>
                <c:pt idx="472">
                  <c:v>1500.1510400000479</c:v>
                </c:pt>
                <c:pt idx="473">
                  <c:v>1500.151360000048</c:v>
                </c:pt>
                <c:pt idx="474">
                  <c:v>1500.1516800000481</c:v>
                </c:pt>
                <c:pt idx="475">
                  <c:v>1500.1520000000482</c:v>
                </c:pt>
                <c:pt idx="476">
                  <c:v>1500.1523200000483</c:v>
                </c:pt>
                <c:pt idx="477">
                  <c:v>1500.1526400000485</c:v>
                </c:pt>
                <c:pt idx="478">
                  <c:v>1500.1529600000486</c:v>
                </c:pt>
                <c:pt idx="479">
                  <c:v>1500.1532800000487</c:v>
                </c:pt>
                <c:pt idx="480">
                  <c:v>1500.1536000000488</c:v>
                </c:pt>
                <c:pt idx="481">
                  <c:v>1500.1539200000489</c:v>
                </c:pt>
                <c:pt idx="482">
                  <c:v>1500.154240000049</c:v>
                </c:pt>
                <c:pt idx="483">
                  <c:v>1500.1545600000491</c:v>
                </c:pt>
                <c:pt idx="484">
                  <c:v>1500.1548800000492</c:v>
                </c:pt>
                <c:pt idx="485">
                  <c:v>1500.1552000000493</c:v>
                </c:pt>
                <c:pt idx="486">
                  <c:v>1500.1555200000494</c:v>
                </c:pt>
                <c:pt idx="487">
                  <c:v>1500.1558400000495</c:v>
                </c:pt>
                <c:pt idx="488">
                  <c:v>1500.1561600000496</c:v>
                </c:pt>
                <c:pt idx="489">
                  <c:v>1500.1564800000497</c:v>
                </c:pt>
                <c:pt idx="490">
                  <c:v>1500.1568000000498</c:v>
                </c:pt>
                <c:pt idx="491">
                  <c:v>1500.1571200000499</c:v>
                </c:pt>
                <c:pt idx="492">
                  <c:v>1500.15744000005</c:v>
                </c:pt>
                <c:pt idx="493">
                  <c:v>1500.1577600000501</c:v>
                </c:pt>
                <c:pt idx="494">
                  <c:v>1500.1580800000502</c:v>
                </c:pt>
                <c:pt idx="495">
                  <c:v>1500.1584000000503</c:v>
                </c:pt>
                <c:pt idx="496">
                  <c:v>1500.1587200000504</c:v>
                </c:pt>
                <c:pt idx="497">
                  <c:v>1500.1590400000505</c:v>
                </c:pt>
                <c:pt idx="498">
                  <c:v>1500.1593600000506</c:v>
                </c:pt>
                <c:pt idx="499">
                  <c:v>1500.1596800000507</c:v>
                </c:pt>
                <c:pt idx="500">
                  <c:v>1500.1600000000508</c:v>
                </c:pt>
                <c:pt idx="501">
                  <c:v>1500.1603200000509</c:v>
                </c:pt>
                <c:pt idx="502">
                  <c:v>1500.160640000051</c:v>
                </c:pt>
                <c:pt idx="503">
                  <c:v>1500.1609600000511</c:v>
                </c:pt>
                <c:pt idx="504">
                  <c:v>1500.1612800000512</c:v>
                </c:pt>
                <c:pt idx="505">
                  <c:v>1500.1616000000513</c:v>
                </c:pt>
                <c:pt idx="506">
                  <c:v>1500.1619200000514</c:v>
                </c:pt>
                <c:pt idx="507">
                  <c:v>1500.1622400000515</c:v>
                </c:pt>
                <c:pt idx="508">
                  <c:v>1500.1625600000516</c:v>
                </c:pt>
                <c:pt idx="509">
                  <c:v>1500.1628800000517</c:v>
                </c:pt>
                <c:pt idx="510">
                  <c:v>1500.1632000000518</c:v>
                </c:pt>
                <c:pt idx="511">
                  <c:v>1500.1635200000519</c:v>
                </c:pt>
                <c:pt idx="512">
                  <c:v>1500.163840000052</c:v>
                </c:pt>
                <c:pt idx="513">
                  <c:v>1500.1641600000521</c:v>
                </c:pt>
                <c:pt idx="514">
                  <c:v>1500.1644800000522</c:v>
                </c:pt>
                <c:pt idx="515">
                  <c:v>1500.1648000000523</c:v>
                </c:pt>
                <c:pt idx="516">
                  <c:v>1500.1651200000524</c:v>
                </c:pt>
                <c:pt idx="517">
                  <c:v>1500.1654400000525</c:v>
                </c:pt>
                <c:pt idx="518">
                  <c:v>1500.1657600000526</c:v>
                </c:pt>
                <c:pt idx="519">
                  <c:v>1500.1660800000527</c:v>
                </c:pt>
                <c:pt idx="520">
                  <c:v>1500.1664000000528</c:v>
                </c:pt>
                <c:pt idx="521">
                  <c:v>1500.1667200000529</c:v>
                </c:pt>
                <c:pt idx="522">
                  <c:v>1500.167040000053</c:v>
                </c:pt>
                <c:pt idx="523">
                  <c:v>1500.1673600000531</c:v>
                </c:pt>
                <c:pt idx="524">
                  <c:v>1500.1676800000532</c:v>
                </c:pt>
                <c:pt idx="525">
                  <c:v>1500.1680000000533</c:v>
                </c:pt>
                <c:pt idx="526">
                  <c:v>1500.1683200000534</c:v>
                </c:pt>
                <c:pt idx="527">
                  <c:v>1500.1686400000535</c:v>
                </c:pt>
                <c:pt idx="528">
                  <c:v>1500.1689600000536</c:v>
                </c:pt>
                <c:pt idx="529">
                  <c:v>1500.1692800000537</c:v>
                </c:pt>
                <c:pt idx="530">
                  <c:v>1500.1696000000538</c:v>
                </c:pt>
                <c:pt idx="531">
                  <c:v>1500.1699200000539</c:v>
                </c:pt>
                <c:pt idx="532">
                  <c:v>1500.170240000054</c:v>
                </c:pt>
                <c:pt idx="533">
                  <c:v>1500.1705600000541</c:v>
                </c:pt>
                <c:pt idx="534">
                  <c:v>1500.1708800000542</c:v>
                </c:pt>
                <c:pt idx="535">
                  <c:v>1500.1712000000543</c:v>
                </c:pt>
                <c:pt idx="536">
                  <c:v>1500.1715200000544</c:v>
                </c:pt>
                <c:pt idx="537">
                  <c:v>1500.1718400000545</c:v>
                </c:pt>
                <c:pt idx="538">
                  <c:v>1500.1721600000546</c:v>
                </c:pt>
                <c:pt idx="539">
                  <c:v>1500.1724800000547</c:v>
                </c:pt>
                <c:pt idx="540">
                  <c:v>1500.1728000000548</c:v>
                </c:pt>
                <c:pt idx="541">
                  <c:v>1500.173120000055</c:v>
                </c:pt>
                <c:pt idx="542">
                  <c:v>1500.1734400000551</c:v>
                </c:pt>
                <c:pt idx="543">
                  <c:v>1500.1737600000552</c:v>
                </c:pt>
                <c:pt idx="544">
                  <c:v>1500.1740800000553</c:v>
                </c:pt>
                <c:pt idx="545">
                  <c:v>1500.1744000000554</c:v>
                </c:pt>
                <c:pt idx="546">
                  <c:v>1500.1747200000555</c:v>
                </c:pt>
                <c:pt idx="547">
                  <c:v>1500.1750400000556</c:v>
                </c:pt>
                <c:pt idx="548">
                  <c:v>1500.1753600000557</c:v>
                </c:pt>
                <c:pt idx="549">
                  <c:v>1500.1756800000558</c:v>
                </c:pt>
                <c:pt idx="550">
                  <c:v>1500.1760000000559</c:v>
                </c:pt>
                <c:pt idx="551">
                  <c:v>1500.176320000056</c:v>
                </c:pt>
                <c:pt idx="552">
                  <c:v>1500.1766400000561</c:v>
                </c:pt>
                <c:pt idx="553">
                  <c:v>1500.1769600000562</c:v>
                </c:pt>
                <c:pt idx="554">
                  <c:v>1500.1772800000563</c:v>
                </c:pt>
                <c:pt idx="555">
                  <c:v>1500.1776000000564</c:v>
                </c:pt>
                <c:pt idx="556">
                  <c:v>1500.1779200000565</c:v>
                </c:pt>
                <c:pt idx="557">
                  <c:v>1500.1782400000566</c:v>
                </c:pt>
                <c:pt idx="558">
                  <c:v>1500.1785600000567</c:v>
                </c:pt>
                <c:pt idx="559">
                  <c:v>1500.1788800000568</c:v>
                </c:pt>
                <c:pt idx="560">
                  <c:v>1500.1792000000569</c:v>
                </c:pt>
                <c:pt idx="561">
                  <c:v>1500.179520000057</c:v>
                </c:pt>
                <c:pt idx="562">
                  <c:v>1500.1798400000571</c:v>
                </c:pt>
                <c:pt idx="563">
                  <c:v>1500.1801600000572</c:v>
                </c:pt>
                <c:pt idx="564">
                  <c:v>1500.1804800000573</c:v>
                </c:pt>
                <c:pt idx="565">
                  <c:v>1500.1808000000574</c:v>
                </c:pt>
                <c:pt idx="566">
                  <c:v>1500.1811200000575</c:v>
                </c:pt>
                <c:pt idx="567">
                  <c:v>1500.1814400000576</c:v>
                </c:pt>
                <c:pt idx="568">
                  <c:v>1500.1817600000577</c:v>
                </c:pt>
                <c:pt idx="569">
                  <c:v>1500.1820800000578</c:v>
                </c:pt>
                <c:pt idx="570">
                  <c:v>1500.1824000000579</c:v>
                </c:pt>
                <c:pt idx="571">
                  <c:v>1500.182720000058</c:v>
                </c:pt>
                <c:pt idx="572">
                  <c:v>1500.1830400000581</c:v>
                </c:pt>
                <c:pt idx="573">
                  <c:v>1500.1833600000582</c:v>
                </c:pt>
                <c:pt idx="574">
                  <c:v>1500.1836800000583</c:v>
                </c:pt>
                <c:pt idx="575">
                  <c:v>1500.1840000000584</c:v>
                </c:pt>
                <c:pt idx="576">
                  <c:v>1500.1843200000585</c:v>
                </c:pt>
                <c:pt idx="577">
                  <c:v>1500.1846400000586</c:v>
                </c:pt>
                <c:pt idx="578">
                  <c:v>1500.1849600000587</c:v>
                </c:pt>
                <c:pt idx="579">
                  <c:v>1500.1852800000588</c:v>
                </c:pt>
                <c:pt idx="580">
                  <c:v>1500.1856000000589</c:v>
                </c:pt>
                <c:pt idx="581">
                  <c:v>1500.185920000059</c:v>
                </c:pt>
                <c:pt idx="582">
                  <c:v>1500.1862400000591</c:v>
                </c:pt>
                <c:pt idx="583">
                  <c:v>1500.1865600000592</c:v>
                </c:pt>
                <c:pt idx="584">
                  <c:v>1500.1868800000593</c:v>
                </c:pt>
                <c:pt idx="585">
                  <c:v>1500.1872000000594</c:v>
                </c:pt>
                <c:pt idx="586">
                  <c:v>1500.1875200000595</c:v>
                </c:pt>
                <c:pt idx="587">
                  <c:v>1500.1878400000596</c:v>
                </c:pt>
                <c:pt idx="588">
                  <c:v>1500.1881600000597</c:v>
                </c:pt>
                <c:pt idx="589">
                  <c:v>1500.1884800000598</c:v>
                </c:pt>
                <c:pt idx="590">
                  <c:v>1500.1888000000599</c:v>
                </c:pt>
                <c:pt idx="591">
                  <c:v>1500.18912000006</c:v>
                </c:pt>
                <c:pt idx="592">
                  <c:v>1500.1894400000601</c:v>
                </c:pt>
                <c:pt idx="593">
                  <c:v>1500.1897600000602</c:v>
                </c:pt>
                <c:pt idx="594">
                  <c:v>1500.1900800000603</c:v>
                </c:pt>
                <c:pt idx="595">
                  <c:v>1500.1904000000604</c:v>
                </c:pt>
                <c:pt idx="596">
                  <c:v>1500.1907200000605</c:v>
                </c:pt>
                <c:pt idx="597">
                  <c:v>1500.1910400000606</c:v>
                </c:pt>
                <c:pt idx="598">
                  <c:v>1500.1913600000607</c:v>
                </c:pt>
                <c:pt idx="599">
                  <c:v>1500.1916800000608</c:v>
                </c:pt>
                <c:pt idx="600">
                  <c:v>1500.1920000000609</c:v>
                </c:pt>
                <c:pt idx="601">
                  <c:v>1500.192320000061</c:v>
                </c:pt>
                <c:pt idx="602">
                  <c:v>1500.1926400000611</c:v>
                </c:pt>
                <c:pt idx="603">
                  <c:v>1500.1929600000612</c:v>
                </c:pt>
                <c:pt idx="604">
                  <c:v>1500.1932800000613</c:v>
                </c:pt>
                <c:pt idx="605">
                  <c:v>1500.1936000000615</c:v>
                </c:pt>
                <c:pt idx="606">
                  <c:v>1500.1939200000616</c:v>
                </c:pt>
                <c:pt idx="607">
                  <c:v>1500.1942400000617</c:v>
                </c:pt>
                <c:pt idx="608">
                  <c:v>1500.1945600000618</c:v>
                </c:pt>
                <c:pt idx="609">
                  <c:v>1500.1948800000619</c:v>
                </c:pt>
                <c:pt idx="610">
                  <c:v>1500.195200000062</c:v>
                </c:pt>
                <c:pt idx="611">
                  <c:v>1500.1955200000621</c:v>
                </c:pt>
                <c:pt idx="612">
                  <c:v>1500.1958400000622</c:v>
                </c:pt>
                <c:pt idx="613">
                  <c:v>1500.1961600000623</c:v>
                </c:pt>
                <c:pt idx="614">
                  <c:v>1500.1964800000624</c:v>
                </c:pt>
                <c:pt idx="615">
                  <c:v>1500.1968000000625</c:v>
                </c:pt>
                <c:pt idx="616">
                  <c:v>1500.1971200000626</c:v>
                </c:pt>
                <c:pt idx="617">
                  <c:v>1500.1974400000627</c:v>
                </c:pt>
                <c:pt idx="618">
                  <c:v>1500.1977600000628</c:v>
                </c:pt>
                <c:pt idx="619">
                  <c:v>1500.1980800000629</c:v>
                </c:pt>
                <c:pt idx="620">
                  <c:v>1500.198400000063</c:v>
                </c:pt>
                <c:pt idx="621">
                  <c:v>1500.1987200000631</c:v>
                </c:pt>
                <c:pt idx="622">
                  <c:v>1500.1990400000632</c:v>
                </c:pt>
                <c:pt idx="623">
                  <c:v>1500.1993600000633</c:v>
                </c:pt>
                <c:pt idx="624">
                  <c:v>1500.1996800000634</c:v>
                </c:pt>
                <c:pt idx="625">
                  <c:v>1500.2000000000635</c:v>
                </c:pt>
                <c:pt idx="626">
                  <c:v>1500.2003200000636</c:v>
                </c:pt>
                <c:pt idx="627">
                  <c:v>1500.2006400000637</c:v>
                </c:pt>
                <c:pt idx="628">
                  <c:v>1500.2009600000638</c:v>
                </c:pt>
                <c:pt idx="629">
                  <c:v>1500.2012800000639</c:v>
                </c:pt>
                <c:pt idx="630">
                  <c:v>1500.201600000064</c:v>
                </c:pt>
                <c:pt idx="631">
                  <c:v>1500.2019200000641</c:v>
                </c:pt>
                <c:pt idx="632">
                  <c:v>1500.2022400000642</c:v>
                </c:pt>
                <c:pt idx="633">
                  <c:v>1500.2025600000643</c:v>
                </c:pt>
                <c:pt idx="634">
                  <c:v>1500.2028800000644</c:v>
                </c:pt>
                <c:pt idx="635">
                  <c:v>1500.2032000000645</c:v>
                </c:pt>
                <c:pt idx="636">
                  <c:v>1500.2035200000646</c:v>
                </c:pt>
                <c:pt idx="637">
                  <c:v>1500.2038400000647</c:v>
                </c:pt>
                <c:pt idx="638">
                  <c:v>1500.2041600000648</c:v>
                </c:pt>
                <c:pt idx="639">
                  <c:v>1500.2044800000649</c:v>
                </c:pt>
                <c:pt idx="640">
                  <c:v>1500.204800000065</c:v>
                </c:pt>
                <c:pt idx="641">
                  <c:v>1500.2051200000651</c:v>
                </c:pt>
                <c:pt idx="642">
                  <c:v>1500.2054400000652</c:v>
                </c:pt>
                <c:pt idx="643">
                  <c:v>1500.2057600000653</c:v>
                </c:pt>
                <c:pt idx="644">
                  <c:v>1500.2060800000654</c:v>
                </c:pt>
                <c:pt idx="645">
                  <c:v>1500.2064000000655</c:v>
                </c:pt>
                <c:pt idx="646">
                  <c:v>1500.2067200000656</c:v>
                </c:pt>
                <c:pt idx="647">
                  <c:v>1500.2070400000657</c:v>
                </c:pt>
                <c:pt idx="648">
                  <c:v>1500.2073600000658</c:v>
                </c:pt>
                <c:pt idx="649">
                  <c:v>1500.2076800000659</c:v>
                </c:pt>
                <c:pt idx="650">
                  <c:v>1500.208000000066</c:v>
                </c:pt>
                <c:pt idx="651">
                  <c:v>1500.2083200000661</c:v>
                </c:pt>
                <c:pt idx="652">
                  <c:v>1500.2086400000662</c:v>
                </c:pt>
                <c:pt idx="653">
                  <c:v>1500.2089600000663</c:v>
                </c:pt>
                <c:pt idx="654">
                  <c:v>1500.2092800000664</c:v>
                </c:pt>
                <c:pt idx="655">
                  <c:v>1500.2096000000665</c:v>
                </c:pt>
                <c:pt idx="656">
                  <c:v>1500.2099200000666</c:v>
                </c:pt>
                <c:pt idx="657">
                  <c:v>1500.2102400000667</c:v>
                </c:pt>
                <c:pt idx="658">
                  <c:v>1500.2105600000668</c:v>
                </c:pt>
                <c:pt idx="659">
                  <c:v>1500.2108800000669</c:v>
                </c:pt>
                <c:pt idx="660">
                  <c:v>1500.211200000067</c:v>
                </c:pt>
                <c:pt idx="661">
                  <c:v>1500.2115200000671</c:v>
                </c:pt>
                <c:pt idx="662">
                  <c:v>1500.2118400000672</c:v>
                </c:pt>
                <c:pt idx="663">
                  <c:v>1500.2121600000673</c:v>
                </c:pt>
                <c:pt idx="664">
                  <c:v>1500.2124800000674</c:v>
                </c:pt>
                <c:pt idx="665">
                  <c:v>1500.2128000000675</c:v>
                </c:pt>
                <c:pt idx="666">
                  <c:v>1500.2131200000676</c:v>
                </c:pt>
                <c:pt idx="667">
                  <c:v>1500.2134400000677</c:v>
                </c:pt>
                <c:pt idx="668">
                  <c:v>1500.2137600000679</c:v>
                </c:pt>
                <c:pt idx="669">
                  <c:v>1500.214080000068</c:v>
                </c:pt>
                <c:pt idx="670">
                  <c:v>1500.2144000000681</c:v>
                </c:pt>
                <c:pt idx="671">
                  <c:v>1500.2147200000682</c:v>
                </c:pt>
                <c:pt idx="672">
                  <c:v>1500.2150400000683</c:v>
                </c:pt>
                <c:pt idx="673">
                  <c:v>1500.2153600000684</c:v>
                </c:pt>
                <c:pt idx="674">
                  <c:v>1500.2156800000685</c:v>
                </c:pt>
                <c:pt idx="675">
                  <c:v>1500.2160000000686</c:v>
                </c:pt>
                <c:pt idx="676">
                  <c:v>1500.2163200000687</c:v>
                </c:pt>
                <c:pt idx="677">
                  <c:v>1500.2166400000688</c:v>
                </c:pt>
                <c:pt idx="678">
                  <c:v>1500.2169600000689</c:v>
                </c:pt>
                <c:pt idx="679">
                  <c:v>1500.217280000069</c:v>
                </c:pt>
                <c:pt idx="680">
                  <c:v>1500.2176000000691</c:v>
                </c:pt>
                <c:pt idx="681">
                  <c:v>1500.2179200000692</c:v>
                </c:pt>
                <c:pt idx="682">
                  <c:v>1500.2182400000693</c:v>
                </c:pt>
                <c:pt idx="683">
                  <c:v>1500.2185600000694</c:v>
                </c:pt>
                <c:pt idx="684">
                  <c:v>1500.2188800000695</c:v>
                </c:pt>
                <c:pt idx="685">
                  <c:v>1500.2192000000696</c:v>
                </c:pt>
                <c:pt idx="686">
                  <c:v>1500.2195200000697</c:v>
                </c:pt>
                <c:pt idx="687">
                  <c:v>1500.2198400000698</c:v>
                </c:pt>
                <c:pt idx="688">
                  <c:v>1500.2201600000699</c:v>
                </c:pt>
                <c:pt idx="689">
                  <c:v>1500.22048000007</c:v>
                </c:pt>
                <c:pt idx="690">
                  <c:v>1500.2208000000701</c:v>
                </c:pt>
                <c:pt idx="691">
                  <c:v>1500.2211200000702</c:v>
                </c:pt>
                <c:pt idx="692">
                  <c:v>1500.2214400000703</c:v>
                </c:pt>
                <c:pt idx="693">
                  <c:v>1500.2217600000704</c:v>
                </c:pt>
                <c:pt idx="694">
                  <c:v>1500.2220800000705</c:v>
                </c:pt>
                <c:pt idx="695">
                  <c:v>1500.2224000000706</c:v>
                </c:pt>
                <c:pt idx="696">
                  <c:v>1500.2227200000707</c:v>
                </c:pt>
                <c:pt idx="697">
                  <c:v>1500.2230400000708</c:v>
                </c:pt>
                <c:pt idx="698">
                  <c:v>1500.2233600000709</c:v>
                </c:pt>
                <c:pt idx="699">
                  <c:v>1500.223680000071</c:v>
                </c:pt>
                <c:pt idx="700">
                  <c:v>1500.2240000000711</c:v>
                </c:pt>
                <c:pt idx="701">
                  <c:v>1500.2243200000712</c:v>
                </c:pt>
                <c:pt idx="702">
                  <c:v>1500.2246400000713</c:v>
                </c:pt>
                <c:pt idx="703">
                  <c:v>1500.2249600000714</c:v>
                </c:pt>
                <c:pt idx="704">
                  <c:v>1500.2252800000715</c:v>
                </c:pt>
                <c:pt idx="705">
                  <c:v>1500.2256000000716</c:v>
                </c:pt>
                <c:pt idx="706">
                  <c:v>1500.2259200000717</c:v>
                </c:pt>
                <c:pt idx="707">
                  <c:v>1500.2262400000718</c:v>
                </c:pt>
                <c:pt idx="708">
                  <c:v>1500.2265600000719</c:v>
                </c:pt>
                <c:pt idx="709">
                  <c:v>1500.226880000072</c:v>
                </c:pt>
                <c:pt idx="710">
                  <c:v>1500.2272000000721</c:v>
                </c:pt>
                <c:pt idx="711">
                  <c:v>1500.2275200000722</c:v>
                </c:pt>
                <c:pt idx="712">
                  <c:v>1500.2278400000723</c:v>
                </c:pt>
                <c:pt idx="713">
                  <c:v>1500.2281600000724</c:v>
                </c:pt>
                <c:pt idx="714">
                  <c:v>1500.2284800000725</c:v>
                </c:pt>
                <c:pt idx="715">
                  <c:v>1500.2288000000726</c:v>
                </c:pt>
                <c:pt idx="716">
                  <c:v>1500.2291200000727</c:v>
                </c:pt>
                <c:pt idx="717">
                  <c:v>1500.2294400000728</c:v>
                </c:pt>
                <c:pt idx="718">
                  <c:v>1500.2297600000729</c:v>
                </c:pt>
                <c:pt idx="719">
                  <c:v>1500.230080000073</c:v>
                </c:pt>
                <c:pt idx="720">
                  <c:v>1500.2304000000731</c:v>
                </c:pt>
                <c:pt idx="721">
                  <c:v>1500.2307200000732</c:v>
                </c:pt>
                <c:pt idx="722">
                  <c:v>1500.2310400000733</c:v>
                </c:pt>
                <c:pt idx="723">
                  <c:v>1500.2313600000734</c:v>
                </c:pt>
                <c:pt idx="724">
                  <c:v>1500.2316800000735</c:v>
                </c:pt>
                <c:pt idx="725">
                  <c:v>1500.2320000000736</c:v>
                </c:pt>
                <c:pt idx="726">
                  <c:v>1500.2323200000737</c:v>
                </c:pt>
                <c:pt idx="727">
                  <c:v>1500.2326400000738</c:v>
                </c:pt>
                <c:pt idx="728">
                  <c:v>1500.2329600000739</c:v>
                </c:pt>
                <c:pt idx="729">
                  <c:v>1500.233280000074</c:v>
                </c:pt>
                <c:pt idx="730">
                  <c:v>1500.2336000000741</c:v>
                </c:pt>
                <c:pt idx="731">
                  <c:v>1500.2339200000742</c:v>
                </c:pt>
                <c:pt idx="732">
                  <c:v>1500.2342400000744</c:v>
                </c:pt>
                <c:pt idx="733">
                  <c:v>1500.2345600000745</c:v>
                </c:pt>
                <c:pt idx="734">
                  <c:v>1500.2348800000746</c:v>
                </c:pt>
                <c:pt idx="735">
                  <c:v>1500.2352000000747</c:v>
                </c:pt>
                <c:pt idx="736">
                  <c:v>1500.2355200000748</c:v>
                </c:pt>
                <c:pt idx="737">
                  <c:v>1500.2358400000749</c:v>
                </c:pt>
                <c:pt idx="738">
                  <c:v>1500.236160000075</c:v>
                </c:pt>
                <c:pt idx="739">
                  <c:v>1500.2364800000751</c:v>
                </c:pt>
                <c:pt idx="740">
                  <c:v>1500.2368000000752</c:v>
                </c:pt>
                <c:pt idx="741">
                  <c:v>1500.2371200000753</c:v>
                </c:pt>
                <c:pt idx="742">
                  <c:v>1500.2374400000754</c:v>
                </c:pt>
                <c:pt idx="743">
                  <c:v>1500.2377600000755</c:v>
                </c:pt>
                <c:pt idx="744">
                  <c:v>1500.2380800000756</c:v>
                </c:pt>
                <c:pt idx="745">
                  <c:v>1500.2384000000757</c:v>
                </c:pt>
                <c:pt idx="746">
                  <c:v>1500.2387200000758</c:v>
                </c:pt>
                <c:pt idx="747">
                  <c:v>1500.2390400000759</c:v>
                </c:pt>
                <c:pt idx="748">
                  <c:v>1500.239360000076</c:v>
                </c:pt>
                <c:pt idx="749">
                  <c:v>1500.2396800000761</c:v>
                </c:pt>
                <c:pt idx="750">
                  <c:v>1500.2400000000762</c:v>
                </c:pt>
                <c:pt idx="751">
                  <c:v>1500.2403200000763</c:v>
                </c:pt>
                <c:pt idx="752">
                  <c:v>1500.2406400000764</c:v>
                </c:pt>
                <c:pt idx="753">
                  <c:v>1500.2409600000765</c:v>
                </c:pt>
                <c:pt idx="754">
                  <c:v>1500.2412800000766</c:v>
                </c:pt>
                <c:pt idx="755">
                  <c:v>1500.2416000000767</c:v>
                </c:pt>
                <c:pt idx="756">
                  <c:v>1500.2419200000768</c:v>
                </c:pt>
                <c:pt idx="757">
                  <c:v>1500.2422400000769</c:v>
                </c:pt>
                <c:pt idx="758">
                  <c:v>1500.242560000077</c:v>
                </c:pt>
                <c:pt idx="759">
                  <c:v>1500.2428800000771</c:v>
                </c:pt>
                <c:pt idx="760">
                  <c:v>1500.2432000000772</c:v>
                </c:pt>
                <c:pt idx="761">
                  <c:v>1500.2435200000773</c:v>
                </c:pt>
                <c:pt idx="762">
                  <c:v>1500.2438400000774</c:v>
                </c:pt>
                <c:pt idx="763">
                  <c:v>1500.2441600000775</c:v>
                </c:pt>
                <c:pt idx="764">
                  <c:v>1500.2444800000776</c:v>
                </c:pt>
                <c:pt idx="765">
                  <c:v>1500.2448000000777</c:v>
                </c:pt>
                <c:pt idx="766">
                  <c:v>1500.2451200000778</c:v>
                </c:pt>
                <c:pt idx="767">
                  <c:v>1500.2454400000779</c:v>
                </c:pt>
                <c:pt idx="768">
                  <c:v>1500.245760000078</c:v>
                </c:pt>
                <c:pt idx="769">
                  <c:v>1500.2460800000781</c:v>
                </c:pt>
                <c:pt idx="770">
                  <c:v>1500.2464000000782</c:v>
                </c:pt>
                <c:pt idx="771">
                  <c:v>1500.2467200000783</c:v>
                </c:pt>
                <c:pt idx="772">
                  <c:v>1500.2470400000784</c:v>
                </c:pt>
                <c:pt idx="773">
                  <c:v>1500.2473600000785</c:v>
                </c:pt>
                <c:pt idx="774">
                  <c:v>1500.2476800000786</c:v>
                </c:pt>
                <c:pt idx="775">
                  <c:v>1500.2480000000787</c:v>
                </c:pt>
                <c:pt idx="776">
                  <c:v>1500.2483200000788</c:v>
                </c:pt>
                <c:pt idx="777">
                  <c:v>1500.2486400000789</c:v>
                </c:pt>
                <c:pt idx="778">
                  <c:v>1500.248960000079</c:v>
                </c:pt>
                <c:pt idx="779">
                  <c:v>1500.2492800000791</c:v>
                </c:pt>
                <c:pt idx="780">
                  <c:v>1500.2496000000792</c:v>
                </c:pt>
                <c:pt idx="781">
                  <c:v>1500.2499200000793</c:v>
                </c:pt>
                <c:pt idx="782">
                  <c:v>1500.2502400000794</c:v>
                </c:pt>
                <c:pt idx="783">
                  <c:v>1500.2505600000795</c:v>
                </c:pt>
                <c:pt idx="784">
                  <c:v>1500.2508800000796</c:v>
                </c:pt>
                <c:pt idx="785">
                  <c:v>1500.2512000000797</c:v>
                </c:pt>
                <c:pt idx="786">
                  <c:v>1500.2515200000798</c:v>
                </c:pt>
                <c:pt idx="787">
                  <c:v>1500.2518400000799</c:v>
                </c:pt>
                <c:pt idx="788">
                  <c:v>1500.25216000008</c:v>
                </c:pt>
                <c:pt idx="789">
                  <c:v>1500.2524800000801</c:v>
                </c:pt>
                <c:pt idx="790">
                  <c:v>1500.2528000000802</c:v>
                </c:pt>
                <c:pt idx="791">
                  <c:v>1500.2531200000803</c:v>
                </c:pt>
                <c:pt idx="792">
                  <c:v>1500.2534400000804</c:v>
                </c:pt>
                <c:pt idx="793">
                  <c:v>1500.2537600000805</c:v>
                </c:pt>
                <c:pt idx="794">
                  <c:v>1500.2540800000806</c:v>
                </c:pt>
                <c:pt idx="795">
                  <c:v>1500.2544000000808</c:v>
                </c:pt>
                <c:pt idx="796">
                  <c:v>1500.2547200000809</c:v>
                </c:pt>
                <c:pt idx="797">
                  <c:v>1500.255040000081</c:v>
                </c:pt>
                <c:pt idx="798">
                  <c:v>1500.2553600000811</c:v>
                </c:pt>
                <c:pt idx="799">
                  <c:v>1500.2556800000812</c:v>
                </c:pt>
                <c:pt idx="800">
                  <c:v>1500.2560000000813</c:v>
                </c:pt>
                <c:pt idx="801">
                  <c:v>1500.2563200000814</c:v>
                </c:pt>
                <c:pt idx="802">
                  <c:v>1500.2566400000815</c:v>
                </c:pt>
                <c:pt idx="803">
                  <c:v>1500.2569600000816</c:v>
                </c:pt>
                <c:pt idx="804">
                  <c:v>1500.2572800000817</c:v>
                </c:pt>
                <c:pt idx="805">
                  <c:v>1500.2576000000818</c:v>
                </c:pt>
                <c:pt idx="806">
                  <c:v>1500.2579200000819</c:v>
                </c:pt>
                <c:pt idx="807">
                  <c:v>1500.258240000082</c:v>
                </c:pt>
                <c:pt idx="808">
                  <c:v>1500.2585600000821</c:v>
                </c:pt>
                <c:pt idx="809">
                  <c:v>1500.2588800000822</c:v>
                </c:pt>
                <c:pt idx="810">
                  <c:v>1500.2592000000823</c:v>
                </c:pt>
                <c:pt idx="811">
                  <c:v>1500.2595200000824</c:v>
                </c:pt>
                <c:pt idx="812">
                  <c:v>1500.2598400000825</c:v>
                </c:pt>
                <c:pt idx="813">
                  <c:v>1500.2601600000826</c:v>
                </c:pt>
                <c:pt idx="814">
                  <c:v>1500.2604800000827</c:v>
                </c:pt>
                <c:pt idx="815">
                  <c:v>1500.2608000000828</c:v>
                </c:pt>
                <c:pt idx="816">
                  <c:v>1500.2611200000829</c:v>
                </c:pt>
                <c:pt idx="817">
                  <c:v>1500.261440000083</c:v>
                </c:pt>
                <c:pt idx="818">
                  <c:v>1500.2617600000831</c:v>
                </c:pt>
                <c:pt idx="819">
                  <c:v>1500.2620800000832</c:v>
                </c:pt>
                <c:pt idx="820">
                  <c:v>1500.2624000000833</c:v>
                </c:pt>
                <c:pt idx="821">
                  <c:v>1500.2627200000834</c:v>
                </c:pt>
                <c:pt idx="822">
                  <c:v>1500.2630400000835</c:v>
                </c:pt>
                <c:pt idx="823">
                  <c:v>1500.2633600000836</c:v>
                </c:pt>
                <c:pt idx="824">
                  <c:v>1500.2636800000837</c:v>
                </c:pt>
                <c:pt idx="825">
                  <c:v>1500.2640000000838</c:v>
                </c:pt>
                <c:pt idx="826">
                  <c:v>1500.2643200000839</c:v>
                </c:pt>
                <c:pt idx="827">
                  <c:v>1500.264640000084</c:v>
                </c:pt>
                <c:pt idx="828">
                  <c:v>1500.2649600000841</c:v>
                </c:pt>
                <c:pt idx="829">
                  <c:v>1500.2652800000842</c:v>
                </c:pt>
                <c:pt idx="830">
                  <c:v>1500.2656000000843</c:v>
                </c:pt>
                <c:pt idx="831">
                  <c:v>1500.2659200000844</c:v>
                </c:pt>
                <c:pt idx="832">
                  <c:v>1500.2662400000845</c:v>
                </c:pt>
                <c:pt idx="833">
                  <c:v>1500.2665600000846</c:v>
                </c:pt>
                <c:pt idx="834">
                  <c:v>1500.2668800000847</c:v>
                </c:pt>
                <c:pt idx="835">
                  <c:v>1500.2672000000848</c:v>
                </c:pt>
                <c:pt idx="836">
                  <c:v>1500.2675200000849</c:v>
                </c:pt>
                <c:pt idx="837">
                  <c:v>1500.267840000085</c:v>
                </c:pt>
                <c:pt idx="838">
                  <c:v>1500.2681600000851</c:v>
                </c:pt>
                <c:pt idx="839">
                  <c:v>1500.2684800000852</c:v>
                </c:pt>
                <c:pt idx="840">
                  <c:v>1500.2688000000853</c:v>
                </c:pt>
                <c:pt idx="841">
                  <c:v>1500.2691200000854</c:v>
                </c:pt>
                <c:pt idx="842">
                  <c:v>1500.2694400000855</c:v>
                </c:pt>
                <c:pt idx="843">
                  <c:v>1500.2697600000856</c:v>
                </c:pt>
                <c:pt idx="844">
                  <c:v>1500.2700800000857</c:v>
                </c:pt>
                <c:pt idx="845">
                  <c:v>1500.2704000000858</c:v>
                </c:pt>
                <c:pt idx="846">
                  <c:v>1500.2707200000859</c:v>
                </c:pt>
                <c:pt idx="847">
                  <c:v>1500.271040000086</c:v>
                </c:pt>
                <c:pt idx="848">
                  <c:v>1500.2713600000861</c:v>
                </c:pt>
                <c:pt idx="849">
                  <c:v>1500.2716800000862</c:v>
                </c:pt>
                <c:pt idx="850">
                  <c:v>1500.2720000000863</c:v>
                </c:pt>
                <c:pt idx="851">
                  <c:v>1500.2723200000864</c:v>
                </c:pt>
                <c:pt idx="852">
                  <c:v>1500.2726400000865</c:v>
                </c:pt>
                <c:pt idx="853">
                  <c:v>1500.2729600000866</c:v>
                </c:pt>
                <c:pt idx="854">
                  <c:v>1500.2732800000867</c:v>
                </c:pt>
                <c:pt idx="855">
                  <c:v>1500.2736000000868</c:v>
                </c:pt>
                <c:pt idx="856">
                  <c:v>1500.2739200000869</c:v>
                </c:pt>
                <c:pt idx="857">
                  <c:v>1500.274240000087</c:v>
                </c:pt>
                <c:pt idx="858">
                  <c:v>1500.2745600000871</c:v>
                </c:pt>
                <c:pt idx="859">
                  <c:v>1500.2748800000873</c:v>
                </c:pt>
                <c:pt idx="860">
                  <c:v>1500.2752000000874</c:v>
                </c:pt>
                <c:pt idx="861">
                  <c:v>1500.2755200000875</c:v>
                </c:pt>
                <c:pt idx="862">
                  <c:v>1500.2758400000876</c:v>
                </c:pt>
                <c:pt idx="863">
                  <c:v>1500.2761600000877</c:v>
                </c:pt>
                <c:pt idx="864">
                  <c:v>1500.2764800000878</c:v>
                </c:pt>
                <c:pt idx="865">
                  <c:v>1500.2768000000879</c:v>
                </c:pt>
                <c:pt idx="866">
                  <c:v>1500.277120000088</c:v>
                </c:pt>
                <c:pt idx="867">
                  <c:v>1500.2774400000881</c:v>
                </c:pt>
                <c:pt idx="868">
                  <c:v>1500.2777600000882</c:v>
                </c:pt>
                <c:pt idx="869">
                  <c:v>1500.2780800000883</c:v>
                </c:pt>
                <c:pt idx="870">
                  <c:v>1500.2784000000884</c:v>
                </c:pt>
                <c:pt idx="871">
                  <c:v>1500.2787200000885</c:v>
                </c:pt>
                <c:pt idx="872">
                  <c:v>1500.2790400000886</c:v>
                </c:pt>
                <c:pt idx="873">
                  <c:v>1500.2793600000887</c:v>
                </c:pt>
                <c:pt idx="874">
                  <c:v>1500.2796800000888</c:v>
                </c:pt>
                <c:pt idx="875">
                  <c:v>1500.2800000000889</c:v>
                </c:pt>
                <c:pt idx="876">
                  <c:v>1500.280320000089</c:v>
                </c:pt>
                <c:pt idx="877">
                  <c:v>1500.2806400000891</c:v>
                </c:pt>
                <c:pt idx="878">
                  <c:v>1500.2809600000892</c:v>
                </c:pt>
                <c:pt idx="879">
                  <c:v>1500.2812800000893</c:v>
                </c:pt>
                <c:pt idx="880">
                  <c:v>1500.2816000000894</c:v>
                </c:pt>
                <c:pt idx="881">
                  <c:v>1500.2819200000895</c:v>
                </c:pt>
                <c:pt idx="882">
                  <c:v>1500.2822400000896</c:v>
                </c:pt>
                <c:pt idx="883">
                  <c:v>1500.2825600000897</c:v>
                </c:pt>
                <c:pt idx="884">
                  <c:v>1500.2828800000898</c:v>
                </c:pt>
                <c:pt idx="885">
                  <c:v>1500.2832000000899</c:v>
                </c:pt>
                <c:pt idx="886">
                  <c:v>1500.28352000009</c:v>
                </c:pt>
                <c:pt idx="887">
                  <c:v>1500.2838400000901</c:v>
                </c:pt>
                <c:pt idx="888">
                  <c:v>1500.2841600000902</c:v>
                </c:pt>
                <c:pt idx="889">
                  <c:v>1500.2844800000903</c:v>
                </c:pt>
                <c:pt idx="890">
                  <c:v>1500.2848000000904</c:v>
                </c:pt>
                <c:pt idx="891">
                  <c:v>1500.2851200000905</c:v>
                </c:pt>
                <c:pt idx="892">
                  <c:v>1500.2854400000906</c:v>
                </c:pt>
                <c:pt idx="893">
                  <c:v>1500.2857600000907</c:v>
                </c:pt>
                <c:pt idx="894">
                  <c:v>1500.2860800000908</c:v>
                </c:pt>
                <c:pt idx="895">
                  <c:v>1500.2864000000909</c:v>
                </c:pt>
                <c:pt idx="896">
                  <c:v>1500.286720000091</c:v>
                </c:pt>
                <c:pt idx="897">
                  <c:v>1500.2870400000911</c:v>
                </c:pt>
                <c:pt idx="898">
                  <c:v>1500.2873600000912</c:v>
                </c:pt>
                <c:pt idx="899">
                  <c:v>1500.2876800000913</c:v>
                </c:pt>
                <c:pt idx="900">
                  <c:v>1500.2880000000914</c:v>
                </c:pt>
                <c:pt idx="901">
                  <c:v>1500.2883200000915</c:v>
                </c:pt>
                <c:pt idx="902">
                  <c:v>1500.2886400000916</c:v>
                </c:pt>
                <c:pt idx="903">
                  <c:v>1500.2889600000917</c:v>
                </c:pt>
                <c:pt idx="904">
                  <c:v>1500.2892800000918</c:v>
                </c:pt>
                <c:pt idx="905">
                  <c:v>1500.2896000000919</c:v>
                </c:pt>
                <c:pt idx="906">
                  <c:v>1500.289920000092</c:v>
                </c:pt>
                <c:pt idx="907">
                  <c:v>1500.2902400000921</c:v>
                </c:pt>
                <c:pt idx="908">
                  <c:v>1500.2905600000922</c:v>
                </c:pt>
                <c:pt idx="909">
                  <c:v>1500.2908800000923</c:v>
                </c:pt>
                <c:pt idx="910">
                  <c:v>1500.2912000000924</c:v>
                </c:pt>
                <c:pt idx="911">
                  <c:v>1500.2915200000925</c:v>
                </c:pt>
                <c:pt idx="912">
                  <c:v>1500.2918400000926</c:v>
                </c:pt>
                <c:pt idx="913">
                  <c:v>1500.2921600000927</c:v>
                </c:pt>
                <c:pt idx="914">
                  <c:v>1500.2924800000928</c:v>
                </c:pt>
                <c:pt idx="915">
                  <c:v>1500.2928000000929</c:v>
                </c:pt>
                <c:pt idx="916">
                  <c:v>1500.293120000093</c:v>
                </c:pt>
                <c:pt idx="917">
                  <c:v>1500.2934400000931</c:v>
                </c:pt>
                <c:pt idx="918">
                  <c:v>1500.2937600000932</c:v>
                </c:pt>
                <c:pt idx="919">
                  <c:v>1500.2940800000933</c:v>
                </c:pt>
                <c:pt idx="920">
                  <c:v>1500.2944000000934</c:v>
                </c:pt>
                <c:pt idx="921">
                  <c:v>1500.2947200000935</c:v>
                </c:pt>
                <c:pt idx="922">
                  <c:v>1500.2950400000936</c:v>
                </c:pt>
                <c:pt idx="923">
                  <c:v>1500.2953600000938</c:v>
                </c:pt>
                <c:pt idx="924">
                  <c:v>1500.2956800000939</c:v>
                </c:pt>
                <c:pt idx="925">
                  <c:v>1500.296000000094</c:v>
                </c:pt>
                <c:pt idx="926">
                  <c:v>1500.2963200000941</c:v>
                </c:pt>
                <c:pt idx="927">
                  <c:v>1500.2966400000942</c:v>
                </c:pt>
                <c:pt idx="928">
                  <c:v>1500.2969600000943</c:v>
                </c:pt>
                <c:pt idx="929">
                  <c:v>1500.2972800000944</c:v>
                </c:pt>
                <c:pt idx="930">
                  <c:v>1500.2976000000945</c:v>
                </c:pt>
                <c:pt idx="931">
                  <c:v>1500.2979200000946</c:v>
                </c:pt>
                <c:pt idx="932">
                  <c:v>1500.2982400000947</c:v>
                </c:pt>
                <c:pt idx="933">
                  <c:v>1500.2985600000948</c:v>
                </c:pt>
                <c:pt idx="934">
                  <c:v>1500.2988800000949</c:v>
                </c:pt>
                <c:pt idx="935">
                  <c:v>1500.299200000095</c:v>
                </c:pt>
                <c:pt idx="936">
                  <c:v>1500.2995200000951</c:v>
                </c:pt>
                <c:pt idx="937">
                  <c:v>1500.2998400000952</c:v>
                </c:pt>
                <c:pt idx="938">
                  <c:v>1500.3001600000953</c:v>
                </c:pt>
                <c:pt idx="939">
                  <c:v>1500.3004800000954</c:v>
                </c:pt>
                <c:pt idx="940">
                  <c:v>1500.3008000000955</c:v>
                </c:pt>
                <c:pt idx="941">
                  <c:v>1500.3011200000956</c:v>
                </c:pt>
                <c:pt idx="942">
                  <c:v>1500.3014400000957</c:v>
                </c:pt>
                <c:pt idx="943">
                  <c:v>1500.3017600000958</c:v>
                </c:pt>
                <c:pt idx="944">
                  <c:v>1500.3020800000959</c:v>
                </c:pt>
                <c:pt idx="945">
                  <c:v>1500.302400000096</c:v>
                </c:pt>
                <c:pt idx="946">
                  <c:v>1500.3027200000961</c:v>
                </c:pt>
                <c:pt idx="947">
                  <c:v>1500.3030400000962</c:v>
                </c:pt>
                <c:pt idx="948">
                  <c:v>1500.3033600000963</c:v>
                </c:pt>
                <c:pt idx="949">
                  <c:v>1500.3036800000964</c:v>
                </c:pt>
                <c:pt idx="950">
                  <c:v>1500.3040000000965</c:v>
                </c:pt>
                <c:pt idx="951">
                  <c:v>1500.3043200000966</c:v>
                </c:pt>
                <c:pt idx="952">
                  <c:v>1500.3046400000967</c:v>
                </c:pt>
                <c:pt idx="953">
                  <c:v>1500.3049600000968</c:v>
                </c:pt>
                <c:pt idx="954">
                  <c:v>1500.3052800000969</c:v>
                </c:pt>
                <c:pt idx="955">
                  <c:v>1500.305600000097</c:v>
                </c:pt>
                <c:pt idx="956">
                  <c:v>1500.3059200000971</c:v>
                </c:pt>
                <c:pt idx="957">
                  <c:v>1500.3062400000972</c:v>
                </c:pt>
                <c:pt idx="958">
                  <c:v>1500.3065600000973</c:v>
                </c:pt>
                <c:pt idx="959">
                  <c:v>1500.3068800000974</c:v>
                </c:pt>
                <c:pt idx="960">
                  <c:v>1500.3072000000975</c:v>
                </c:pt>
                <c:pt idx="961">
                  <c:v>1500.3075200000976</c:v>
                </c:pt>
                <c:pt idx="962">
                  <c:v>1500.3078400000977</c:v>
                </c:pt>
                <c:pt idx="963">
                  <c:v>1500.3081600000978</c:v>
                </c:pt>
                <c:pt idx="964">
                  <c:v>1500.3084800000979</c:v>
                </c:pt>
                <c:pt idx="965">
                  <c:v>1500.308800000098</c:v>
                </c:pt>
                <c:pt idx="966">
                  <c:v>1500.3091200000981</c:v>
                </c:pt>
                <c:pt idx="967">
                  <c:v>1500.3094400000982</c:v>
                </c:pt>
                <c:pt idx="968">
                  <c:v>1500.3097600000983</c:v>
                </c:pt>
                <c:pt idx="969">
                  <c:v>1500.3100800000984</c:v>
                </c:pt>
                <c:pt idx="970">
                  <c:v>1500.3104000000985</c:v>
                </c:pt>
                <c:pt idx="971">
                  <c:v>1500.3107200000986</c:v>
                </c:pt>
                <c:pt idx="972">
                  <c:v>1500.3110400000987</c:v>
                </c:pt>
                <c:pt idx="973">
                  <c:v>1500.3113600000988</c:v>
                </c:pt>
                <c:pt idx="974">
                  <c:v>1500.3116800000989</c:v>
                </c:pt>
                <c:pt idx="975">
                  <c:v>1500.312000000099</c:v>
                </c:pt>
                <c:pt idx="976">
                  <c:v>1500.3123200000991</c:v>
                </c:pt>
                <c:pt idx="977">
                  <c:v>1500.3126400000992</c:v>
                </c:pt>
                <c:pt idx="978">
                  <c:v>1500.3129600000993</c:v>
                </c:pt>
                <c:pt idx="979">
                  <c:v>1500.3132800000994</c:v>
                </c:pt>
                <c:pt idx="980">
                  <c:v>1500.3136000000995</c:v>
                </c:pt>
                <c:pt idx="981">
                  <c:v>1500.3139200000996</c:v>
                </c:pt>
                <c:pt idx="982">
                  <c:v>1500.3142400000997</c:v>
                </c:pt>
                <c:pt idx="983">
                  <c:v>1500.3145600000998</c:v>
                </c:pt>
                <c:pt idx="984">
                  <c:v>1500.3148800000999</c:v>
                </c:pt>
                <c:pt idx="985">
                  <c:v>1500.3152000001</c:v>
                </c:pt>
                <c:pt idx="986">
                  <c:v>1500.3155200001002</c:v>
                </c:pt>
                <c:pt idx="987">
                  <c:v>1500.3158400001003</c:v>
                </c:pt>
                <c:pt idx="988">
                  <c:v>1500.3161600001004</c:v>
                </c:pt>
                <c:pt idx="989">
                  <c:v>1500.3164800001005</c:v>
                </c:pt>
                <c:pt idx="990">
                  <c:v>1500.3168000001006</c:v>
                </c:pt>
                <c:pt idx="991">
                  <c:v>1500.3171200001007</c:v>
                </c:pt>
                <c:pt idx="992">
                  <c:v>1500.3174400001008</c:v>
                </c:pt>
                <c:pt idx="993">
                  <c:v>1500.3177600001009</c:v>
                </c:pt>
                <c:pt idx="994">
                  <c:v>1500.318080000101</c:v>
                </c:pt>
                <c:pt idx="995">
                  <c:v>1500.3184000001011</c:v>
                </c:pt>
                <c:pt idx="996">
                  <c:v>1500.3187200001012</c:v>
                </c:pt>
                <c:pt idx="997">
                  <c:v>1500.3190400001013</c:v>
                </c:pt>
                <c:pt idx="998">
                  <c:v>1500.3193600001014</c:v>
                </c:pt>
                <c:pt idx="999">
                  <c:v>1500.3196800001015</c:v>
                </c:pt>
              </c:numCache>
            </c:numRef>
          </c:xVal>
          <c:yVal>
            <c:numRef>
              <c:f>'Specific Vs Global'!$AF$69:$AF$1068</c:f>
              <c:numCache>
                <c:formatCode>##0.00E+0</c:formatCode>
                <c:ptCount val="1000"/>
                <c:pt idx="0">
                  <c:v>3.3457556440947478E-3</c:v>
                </c:pt>
                <c:pt idx="1">
                  <c:v>3.4544407271643431E-3</c:v>
                </c:pt>
                <c:pt idx="2">
                  <c:v>3.5664281283372466E-3</c:v>
                </c:pt>
                <c:pt idx="3">
                  <c:v>3.6818103371742345E-3</c:v>
                </c:pt>
                <c:pt idx="4">
                  <c:v>3.8006821762177662E-3</c:v>
                </c:pt>
                <c:pt idx="5">
                  <c:v>3.9231408518037659E-3</c:v>
                </c:pt>
                <c:pt idx="6">
                  <c:v>4.0492860057405019E-3</c:v>
                </c:pt>
                <c:pt idx="7">
                  <c:v>4.1792197678624313E-3</c:v>
                </c:pt>
                <c:pt idx="8">
                  <c:v>4.3130468094666986E-3</c:v>
                </c:pt>
                <c:pt idx="9">
                  <c:v>4.4508743976397801E-3</c:v>
                </c:pt>
                <c:pt idx="10">
                  <c:v>4.5928124504817569E-3</c:v>
                </c:pt>
                <c:pt idx="11">
                  <c:v>4.7389735932352279E-3</c:v>
                </c:pt>
                <c:pt idx="12">
                  <c:v>4.8894732153260869E-3</c:v>
                </c:pt>
                <c:pt idx="13">
                  <c:v>5.0444295283228347E-3</c:v>
                </c:pt>
                <c:pt idx="14">
                  <c:v>5.2039636248211183E-3</c:v>
                </c:pt>
                <c:pt idx="15">
                  <c:v>5.3681995382599086E-3</c:v>
                </c:pt>
                <c:pt idx="16">
                  <c:v>5.5372643036755015E-3</c:v>
                </c:pt>
                <c:pt idx="17">
                  <c:v>5.7112880193993121E-3</c:v>
                </c:pt>
                <c:pt idx="18">
                  <c:v>5.8904039097051296E-3</c:v>
                </c:pt>
                <c:pt idx="19">
                  <c:v>6.0747483884114727E-3</c:v>
                </c:pt>
                <c:pt idx="20">
                  <c:v>6.2644611234439797E-3</c:v>
                </c:pt>
                <c:pt idx="21">
                  <c:v>6.4596851023630761E-3</c:v>
                </c:pt>
                <c:pt idx="22">
                  <c:v>6.6605666988612793E-3</c:v>
                </c:pt>
                <c:pt idx="23">
                  <c:v>6.8672557402347694E-3</c:v>
                </c:pt>
                <c:pt idx="24">
                  <c:v>7.0799055758330254E-3</c:v>
                </c:pt>
                <c:pt idx="25">
                  <c:v>7.2986731464904451E-3</c:v>
                </c:pt>
                <c:pt idx="26">
                  <c:v>7.5237190549432252E-3</c:v>
                </c:pt>
                <c:pt idx="27">
                  <c:v>7.7552076372346367E-3</c:v>
                </c:pt>
                <c:pt idx="28">
                  <c:v>7.9933070351113494E-3</c:v>
                </c:pt>
                <c:pt idx="29">
                  <c:v>8.2381892694131133E-3</c:v>
                </c:pt>
                <c:pt idx="30">
                  <c:v>8.490030314457879E-3</c:v>
                </c:pt>
                <c:pt idx="31">
                  <c:v>8.7490101734237109E-3</c:v>
                </c:pt>
                <c:pt idx="32">
                  <c:v>9.0153129547288491E-3</c:v>
                </c:pt>
                <c:pt idx="33">
                  <c:v>9.2891269494105103E-3</c:v>
                </c:pt>
                <c:pt idx="34">
                  <c:v>9.5706447095028346E-3</c:v>
                </c:pt>
                <c:pt idx="35">
                  <c:v>9.8600631274137797E-3</c:v>
                </c:pt>
                <c:pt idx="36">
                  <c:v>1.0157583516300302E-2</c:v>
                </c:pt>
                <c:pt idx="37">
                  <c:v>1.0463411691440959E-2</c:v>
                </c:pt>
                <c:pt idx="38">
                  <c:v>1.077775805260419E-2</c:v>
                </c:pt>
                <c:pt idx="39">
                  <c:v>1.1100837667410131E-2</c:v>
                </c:pt>
                <c:pt idx="40">
                  <c:v>1.143287035568377E-2</c:v>
                </c:pt>
                <c:pt idx="41">
                  <c:v>1.1774080774795984E-2</c:v>
                </c:pt>
                <c:pt idx="42">
                  <c:v>1.2124698505988815E-2</c:v>
                </c:pt>
                <c:pt idx="43">
                  <c:v>1.2484958141681175E-2</c:v>
                </c:pt>
                <c:pt idx="44">
                  <c:v>1.2855099373749731E-2</c:v>
                </c:pt>
                <c:pt idx="45">
                  <c:v>1.3235367082779897E-2</c:v>
                </c:pt>
                <c:pt idx="46">
                  <c:v>1.3626011428280934E-2</c:v>
                </c:pt>
                <c:pt idx="47">
                  <c:v>1.4027287939858536E-2</c:v>
                </c:pt>
                <c:pt idx="48">
                  <c:v>1.4439457609337712E-2</c:v>
                </c:pt>
                <c:pt idx="49">
                  <c:v>1.486278698382819E-2</c:v>
                </c:pt>
                <c:pt idx="50">
                  <c:v>1.529754825972374E-2</c:v>
                </c:pt>
                <c:pt idx="51">
                  <c:v>1.5744019377626341E-2</c:v>
                </c:pt>
                <c:pt idx="52">
                  <c:v>1.6202484118185121E-2</c:v>
                </c:pt>
                <c:pt idx="53">
                  <c:v>1.6673232198839892E-2</c:v>
                </c:pt>
                <c:pt idx="54">
                  <c:v>1.7156559371457471E-2</c:v>
                </c:pt>
                <c:pt idx="55">
                  <c:v>1.7652767520849211E-2</c:v>
                </c:pt>
                <c:pt idx="56">
                  <c:v>1.8162164764156719E-2</c:v>
                </c:pt>
                <c:pt idx="57">
                  <c:v>1.8685065551092193E-2</c:v>
                </c:pt>
                <c:pt idx="58">
                  <c:v>1.9221790765019349E-2</c:v>
                </c:pt>
                <c:pt idx="59">
                  <c:v>1.9772667824859282E-2</c:v>
                </c:pt>
                <c:pt idx="60">
                  <c:v>2.033803078780605E-2</c:v>
                </c:pt>
                <c:pt idx="61">
                  <c:v>2.0918220452834382E-2</c:v>
                </c:pt>
                <c:pt idx="62">
                  <c:v>2.1513584464982857E-2</c:v>
                </c:pt>
                <c:pt idx="63">
                  <c:v>2.2124477420393088E-2</c:v>
                </c:pt>
                <c:pt idx="64">
                  <c:v>2.2751260972086518E-2</c:v>
                </c:pt>
                <c:pt idx="65">
                  <c:v>2.3394303936457899E-2</c:v>
                </c:pt>
                <c:pt idx="66">
                  <c:v>2.4053982400464906E-2</c:v>
                </c:pt>
                <c:pt idx="67">
                  <c:v>2.4730679829491439E-2</c:v>
                </c:pt>
                <c:pt idx="68">
                  <c:v>2.5424787175861746E-2</c:v>
                </c:pt>
                <c:pt idx="69">
                  <c:v>2.6136702987981746E-2</c:v>
                </c:pt>
                <c:pt idx="70">
                  <c:v>2.68668335200824E-2</c:v>
                </c:pt>
                <c:pt idx="71">
                  <c:v>2.7615592842539397E-2</c:v>
                </c:pt>
                <c:pt idx="72">
                  <c:v>2.8383402952742255E-2</c:v>
                </c:pt>
                <c:pt idx="73">
                  <c:v>2.9170693886485296E-2</c:v>
                </c:pt>
                <c:pt idx="74">
                  <c:v>2.9977903829851323E-2</c:v>
                </c:pt>
                <c:pt idx="75">
                  <c:v>3.0805479231558436E-2</c:v>
                </c:pt>
                <c:pt idx="76">
                  <c:v>3.1653874915738761E-2</c:v>
                </c:pt>
                <c:pt idx="77">
                  <c:v>3.2523554195117661E-2</c:v>
                </c:pt>
                <c:pt idx="78">
                  <c:v>3.3414988984559746E-2</c:v>
                </c:pt>
                <c:pt idx="79">
                  <c:v>3.4328659914948448E-2</c:v>
                </c:pt>
                <c:pt idx="80">
                  <c:v>3.5265056447362893E-2</c:v>
                </c:pt>
                <c:pt idx="81">
                  <c:v>3.6224676987516934E-2</c:v>
                </c:pt>
                <c:pt idx="82">
                  <c:v>3.7208029000422305E-2</c:v>
                </c:pt>
                <c:pt idx="83">
                  <c:v>3.8215629125237252E-2</c:v>
                </c:pt>
                <c:pt idx="84">
                  <c:v>3.9248003290261672E-2</c:v>
                </c:pt>
                <c:pt idx="85">
                  <c:v>4.030568682803707E-2</c:v>
                </c:pt>
                <c:pt idx="86">
                  <c:v>4.1389224590510483E-2</c:v>
                </c:pt>
                <c:pt idx="87">
                  <c:v>4.2499171064218237E-2</c:v>
                </c:pt>
                <c:pt idx="88">
                  <c:v>4.3636090485445915E-2</c:v>
                </c:pt>
                <c:pt idx="89">
                  <c:v>4.4800556955318413E-2</c:v>
                </c:pt>
                <c:pt idx="90">
                  <c:v>4.5993154554774929E-2</c:v>
                </c:pt>
                <c:pt idx="91">
                  <c:v>4.7214477459378769E-2</c:v>
                </c:pt>
                <c:pt idx="92">
                  <c:v>4.8465130053915048E-2</c:v>
                </c:pt>
                <c:pt idx="93">
                  <c:v>4.9745727046724635E-2</c:v>
                </c:pt>
                <c:pt idx="94">
                  <c:v>5.1056893583723881E-2</c:v>
                </c:pt>
                <c:pt idx="95">
                  <c:v>5.239926536205642E-2</c:v>
                </c:pt>
                <c:pt idx="96">
                  <c:v>5.3773488743323883E-2</c:v>
                </c:pt>
                <c:pt idx="97">
                  <c:v>5.518022086634021E-2</c:v>
                </c:pt>
                <c:pt idx="98">
                  <c:v>5.6620129759352995E-2</c:v>
                </c:pt>
                <c:pt idx="99">
                  <c:v>5.8093894451674358E-2</c:v>
                </c:pt>
                <c:pt idx="100">
                  <c:v>5.9602205084662276E-2</c:v>
                </c:pt>
                <c:pt idx="101">
                  <c:v>6.1145763021992802E-2</c:v>
                </c:pt>
                <c:pt idx="102">
                  <c:v>6.2725280959161162E-2</c:v>
                </c:pt>
                <c:pt idx="103">
                  <c:v>6.4341483032149482E-2</c:v>
                </c:pt>
                <c:pt idx="104">
                  <c:v>6.5995104925197029E-2</c:v>
                </c:pt>
                <c:pt idx="105">
                  <c:v>6.7686893977609019E-2</c:v>
                </c:pt>
                <c:pt idx="106">
                  <c:v>6.9417609289534943E-2</c:v>
                </c:pt>
                <c:pt idx="107">
                  <c:v>7.1188021826652459E-2</c:v>
                </c:pt>
                <c:pt idx="108">
                  <c:v>7.2998914523685385E-2</c:v>
                </c:pt>
                <c:pt idx="109">
                  <c:v>7.4851082386685822E-2</c:v>
                </c:pt>
                <c:pt idx="110">
                  <c:v>7.6745332594011451E-2</c:v>
                </c:pt>
                <c:pt idx="111">
                  <c:v>7.8682484595922711E-2</c:v>
                </c:pt>
                <c:pt idx="112">
                  <c:v>8.0663370212727709E-2</c:v>
                </c:pt>
                <c:pt idx="113">
                  <c:v>8.268883373139968E-2</c:v>
                </c:pt>
                <c:pt idx="114">
                  <c:v>8.4759732000590809E-2</c:v>
                </c:pt>
                <c:pt idx="115">
                  <c:v>8.6876934523965013E-2</c:v>
                </c:pt>
                <c:pt idx="116">
                  <c:v>8.9041323551771079E-2</c:v>
                </c:pt>
                <c:pt idx="117">
                  <c:v>9.1253794170576955E-2</c:v>
                </c:pt>
                <c:pt idx="118">
                  <c:v>9.3515254391084199E-2</c:v>
                </c:pt>
                <c:pt idx="119">
                  <c:v>9.5826625233940116E-2</c:v>
                </c:pt>
                <c:pt idx="120">
                  <c:v>9.818884081346492E-2</c:v>
                </c:pt>
                <c:pt idx="121">
                  <c:v>0.10060284841921033</c:v>
                </c:pt>
                <c:pt idx="122">
                  <c:v>0.10306960859526267</c:v>
                </c:pt>
                <c:pt idx="123">
                  <c:v>0.1055900952172058</c:v>
                </c:pt>
                <c:pt idx="124">
                  <c:v>0.10816529556665505</c:v>
                </c:pt>
                <c:pt idx="125">
                  <c:v>0.11079621040327468</c:v>
                </c:pt>
                <c:pt idx="126">
                  <c:v>0.11348385403418892</c:v>
                </c:pt>
                <c:pt idx="127">
                  <c:v>0.11622925438069535</c:v>
                </c:pt>
                <c:pt idx="128">
                  <c:v>0.1190334530421906</c:v>
                </c:pt>
                <c:pt idx="129">
                  <c:v>0.12189750535721459</c:v>
                </c:pt>
                <c:pt idx="130">
                  <c:v>0.12482248046152071</c:v>
                </c:pt>
                <c:pt idx="131">
                  <c:v>0.127809461343076</c:v>
                </c:pt>
                <c:pt idx="132">
                  <c:v>0.13085954489390006</c:v>
                </c:pt>
                <c:pt idx="133">
                  <c:v>0.13397384195864059</c:v>
                </c:pt>
                <c:pt idx="134">
                  <c:v>0.13715347737979475</c:v>
                </c:pt>
                <c:pt idx="135">
                  <c:v>0.14039959003947464</c:v>
                </c:pt>
                <c:pt idx="136">
                  <c:v>0.14371333289761987</c:v>
                </c:pt>
                <c:pt idx="137">
                  <c:v>0.14709587302655835</c:v>
                </c:pt>
                <c:pt idx="138">
                  <c:v>0.15054839164181488</c:v>
                </c:pt>
                <c:pt idx="139">
                  <c:v>0.15407208412906709</c:v>
                </c:pt>
                <c:pt idx="140">
                  <c:v>0.15766816006714737</c:v>
                </c:pt>
                <c:pt idx="141">
                  <c:v>0.16133784324699033</c:v>
                </c:pt>
                <c:pt idx="142">
                  <c:v>0.16508237168642126</c:v>
                </c:pt>
                <c:pt idx="143">
                  <c:v>0.16890299764068528</c:v>
                </c:pt>
                <c:pt idx="144">
                  <c:v>0.17280098760861193</c:v>
                </c:pt>
                <c:pt idx="145">
                  <c:v>0.17677762233431302</c:v>
                </c:pt>
                <c:pt idx="146">
                  <c:v>0.18083419680430807</c:v>
                </c:pt>
                <c:pt idx="147">
                  <c:v>0.18497202023997456</c:v>
                </c:pt>
                <c:pt idx="148">
                  <c:v>0.18919241608521831</c:v>
                </c:pt>
                <c:pt idx="149">
                  <c:v>0.19349672198925669</c:v>
                </c:pt>
                <c:pt idx="150">
                  <c:v>0.197886289784413</c:v>
                </c:pt>
                <c:pt idx="151">
                  <c:v>0.20236248545881419</c:v>
                </c:pt>
                <c:pt idx="152">
                  <c:v>0.20692668912388754</c:v>
                </c:pt>
                <c:pt idx="153">
                  <c:v>0.21158029497655129</c:v>
                </c:pt>
                <c:pt idx="154">
                  <c:v>0.21632471125599342</c:v>
                </c:pt>
                <c:pt idx="155">
                  <c:v>0.22116136019493288</c:v>
                </c:pt>
                <c:pt idx="156">
                  <c:v>0.22609167796525848</c:v>
                </c:pt>
                <c:pt idx="157">
                  <c:v>0.2311171146179421</c:v>
                </c:pt>
                <c:pt idx="158">
                  <c:v>0.23623913401711813</c:v>
                </c:pt>
                <c:pt idx="159">
                  <c:v>0.24145921376822779</c:v>
                </c:pt>
                <c:pt idx="160">
                  <c:v>0.24677884514012194</c:v>
                </c:pt>
                <c:pt idx="161">
                  <c:v>0.25219953298102199</c:v>
                </c:pt>
                <c:pt idx="162">
                  <c:v>0.25772279562823142</c:v>
                </c:pt>
                <c:pt idx="163">
                  <c:v>0.26335016481149831</c:v>
                </c:pt>
                <c:pt idx="164">
                  <c:v>0.26908318554992766</c:v>
                </c:pt>
                <c:pt idx="165">
                  <c:v>0.2749234160423385</c:v>
                </c:pt>
                <c:pt idx="166">
                  <c:v>0.28087242755096914</c:v>
                </c:pt>
                <c:pt idx="167">
                  <c:v>0.28693180427842896</c:v>
                </c:pt>
                <c:pt idx="168">
                  <c:v>0.29310314323779779</c:v>
                </c:pt>
                <c:pt idx="169">
                  <c:v>0.29938805411577546</c:v>
                </c:pt>
                <c:pt idx="170">
                  <c:v>0.30578815912878637</c:v>
                </c:pt>
                <c:pt idx="171">
                  <c:v>0.31230509287193903</c:v>
                </c:pt>
                <c:pt idx="172">
                  <c:v>0.31894050216075071</c:v>
                </c:pt>
                <c:pt idx="173">
                  <c:v>0.32569604586554152</c:v>
                </c:pt>
                <c:pt idx="174">
                  <c:v>0.33257339473840597</c:v>
                </c:pt>
                <c:pt idx="175">
                  <c:v>0.33957423123267289</c:v>
                </c:pt>
                <c:pt idx="176">
                  <c:v>0.34670024931476251</c:v>
                </c:pt>
                <c:pt idx="177">
                  <c:v>0.35395315426835428</c:v>
                </c:pt>
                <c:pt idx="178">
                  <c:v>0.36133466249078139</c:v>
                </c:pt>
                <c:pt idx="179">
                  <c:v>0.36884650128156349</c:v>
                </c:pt>
                <c:pt idx="180">
                  <c:v>0.37649040862300065</c:v>
                </c:pt>
                <c:pt idx="181">
                  <c:v>0.3842681329527422</c:v>
                </c:pt>
                <c:pt idx="182">
                  <c:v>0.39218143292825702</c:v>
                </c:pt>
                <c:pt idx="183">
                  <c:v>0.40023207718312681</c:v>
                </c:pt>
                <c:pt idx="184">
                  <c:v>0.4084218440750858</c:v>
                </c:pt>
                <c:pt idx="185">
                  <c:v>0.41675252142573999</c:v>
                </c:pt>
                <c:pt idx="186">
                  <c:v>0.42522590625188866</c:v>
                </c:pt>
                <c:pt idx="187">
                  <c:v>0.43384380448838883</c:v>
                </c:pt>
                <c:pt idx="188">
                  <c:v>0.44260803070249116</c:v>
                </c:pt>
                <c:pt idx="189">
                  <c:v>0.45152040779958785</c:v>
                </c:pt>
                <c:pt idx="190">
                  <c:v>0.46058276672031134</c:v>
                </c:pt>
                <c:pt idx="191">
                  <c:v>0.46979694612892786</c:v>
                </c:pt>
                <c:pt idx="192">
                  <c:v>0.4791647920929693</c:v>
                </c:pt>
                <c:pt idx="193">
                  <c:v>0.48868815775405505</c:v>
                </c:pt>
                <c:pt idx="194">
                  <c:v>0.49836890298985181</c:v>
                </c:pt>
                <c:pt idx="195">
                  <c:v>0.50820889406712821</c:v>
                </c:pt>
                <c:pt idx="196">
                  <c:v>0.51821000328585876</c:v>
                </c:pt>
                <c:pt idx="197">
                  <c:v>0.52837410861434286</c:v>
                </c:pt>
                <c:pt idx="198">
                  <c:v>0.53870309331529864</c:v>
                </c:pt>
                <c:pt idx="199">
                  <c:v>0.54919884556289844</c:v>
                </c:pt>
                <c:pt idx="200">
                  <c:v>0.55986325805072268</c:v>
                </c:pt>
                <c:pt idx="201">
                  <c:v>0.57069822759059829</c:v>
                </c:pt>
                <c:pt idx="202">
                  <c:v>0.58170565470230839</c:v>
                </c:pt>
                <c:pt idx="203">
                  <c:v>0.59288744319414521</c:v>
                </c:pt>
                <c:pt idx="204">
                  <c:v>0.60424549973430275</c:v>
                </c:pt>
                <c:pt idx="205">
                  <c:v>0.61578173341308762</c:v>
                </c:pt>
                <c:pt idx="206">
                  <c:v>0.62749805529595115</c:v>
                </c:pt>
                <c:pt idx="207">
                  <c:v>0.63939637796733195</c:v>
                </c:pt>
                <c:pt idx="208">
                  <c:v>0.6514786150653169</c:v>
                </c:pt>
                <c:pt idx="209">
                  <c:v>0.66374668080712074</c:v>
                </c:pt>
                <c:pt idx="210">
                  <c:v>0.67620248950539896</c:v>
                </c:pt>
                <c:pt idx="211">
                  <c:v>0.68884795507540475</c:v>
                </c:pt>
                <c:pt idx="212">
                  <c:v>0.70168499053300837</c:v>
                </c:pt>
                <c:pt idx="213">
                  <c:v>0.71471550748360779</c:v>
                </c:pt>
                <c:pt idx="214">
                  <c:v>0.72794141560195014</c:v>
                </c:pt>
                <c:pt idx="215">
                  <c:v>0.74136462210290099</c:v>
                </c:pt>
                <c:pt idx="216">
                  <c:v>0.75498703120319766</c:v>
                </c:pt>
                <c:pt idx="217">
                  <c:v>0.76881054357423029</c:v>
                </c:pt>
                <c:pt idx="218">
                  <c:v>0.78283705578589091</c:v>
                </c:pt>
                <c:pt idx="219">
                  <c:v>0.79706845974155083</c:v>
                </c:pt>
                <c:pt idx="220">
                  <c:v>0.81150664210421297</c:v>
                </c:pt>
                <c:pt idx="221">
                  <c:v>0.82615348371391251</c:v>
                </c:pt>
                <c:pt idx="222">
                  <c:v>0.84101085899641803</c:v>
                </c:pt>
                <c:pt idx="223">
                  <c:v>0.85608063536331858</c:v>
                </c:pt>
                <c:pt idx="224">
                  <c:v>0.87136467260356443</c:v>
                </c:pt>
                <c:pt idx="225">
                  <c:v>0.88686482226654506</c:v>
                </c:pt>
                <c:pt idx="226">
                  <c:v>0.90258292703679754</c:v>
                </c:pt>
                <c:pt idx="227">
                  <c:v>0.91852082010042857</c:v>
                </c:pt>
                <c:pt idx="228">
                  <c:v>0.93468032450335925</c:v>
                </c:pt>
                <c:pt idx="229">
                  <c:v>0.95106325250148271</c:v>
                </c:pt>
                <c:pt idx="230">
                  <c:v>0.96767140490285874</c:v>
                </c:pt>
                <c:pt idx="231">
                  <c:v>0.98450657040204903</c:v>
                </c:pt>
                <c:pt idx="232">
                  <c:v>1.0015705249067151</c:v>
                </c:pt>
                <c:pt idx="233">
                  <c:v>1.0188650308566105</c:v>
                </c:pt>
                <c:pt idx="234">
                  <c:v>1.036391836535089</c:v>
                </c:pt>
                <c:pt idx="235">
                  <c:v>1.0541526753732764</c:v>
                </c:pt>
                <c:pt idx="236">
                  <c:v>1.0721492652470401</c:v>
                </c:pt>
                <c:pt idx="237">
                  <c:v>1.0903833077669083</c:v>
                </c:pt>
                <c:pt idx="238">
                  <c:v>1.1088564875610953</c:v>
                </c:pt>
                <c:pt idx="239">
                  <c:v>1.1275704715517862</c:v>
                </c:pt>
                <c:pt idx="240">
                  <c:v>1.1465269082248568</c:v>
                </c:pt>
                <c:pt idx="241">
                  <c:v>1.1657274268931863</c:v>
                </c:pt>
                <c:pt idx="242">
                  <c:v>1.1851736369537578</c:v>
                </c:pt>
                <c:pt idx="243">
                  <c:v>1.2048671271387073</c:v>
                </c:pt>
                <c:pt idx="244">
                  <c:v>1.2248094647605376</c:v>
                </c:pt>
                <c:pt idx="245">
                  <c:v>1.245002194951663</c:v>
                </c:pt>
                <c:pt idx="246">
                  <c:v>1.2654468398985046</c:v>
                </c:pt>
                <c:pt idx="247">
                  <c:v>1.2861448980703416</c:v>
                </c:pt>
                <c:pt idx="248">
                  <c:v>1.3070978434431175</c:v>
                </c:pt>
                <c:pt idx="249">
                  <c:v>1.3283071247184288</c:v>
                </c:pt>
                <c:pt idx="250">
                  <c:v>1.3497741645379244</c:v>
                </c:pt>
                <c:pt idx="251">
                  <c:v>1.3715003586933319</c:v>
                </c:pt>
                <c:pt idx="252">
                  <c:v>1.3934870753323549</c:v>
                </c:pt>
                <c:pt idx="253">
                  <c:v>1.4157356541606803</c:v>
                </c:pt>
                <c:pt idx="254">
                  <c:v>1.4382474056403396</c:v>
                </c:pt>
                <c:pt idx="255">
                  <c:v>1.4610236101846801</c:v>
                </c:pt>
                <c:pt idx="256">
                  <c:v>1.4840655173501958</c:v>
                </c:pt>
                <c:pt idx="257">
                  <c:v>1.5073743450254906</c:v>
                </c:pt>
                <c:pt idx="258">
                  <c:v>1.5309512786176371</c:v>
                </c:pt>
                <c:pt idx="259">
                  <c:v>1.5547974702362042</c:v>
                </c:pt>
                <c:pt idx="260">
                  <c:v>1.5789140378752304</c:v>
                </c:pt>
                <c:pt idx="261">
                  <c:v>1.6033020645934379</c:v>
                </c:pt>
                <c:pt idx="262">
                  <c:v>1.6279625976929628</c:v>
                </c:pt>
                <c:pt idx="263">
                  <c:v>1.6528966478969083</c:v>
                </c:pt>
                <c:pt idx="264">
                  <c:v>1.678105188526013</c:v>
                </c:pt>
                <c:pt idx="265">
                  <c:v>1.7035891546747437</c:v>
                </c:pt>
                <c:pt idx="266">
                  <c:v>1.7293494423871205</c:v>
                </c:pt>
                <c:pt idx="267">
                  <c:v>1.7553869078325899</c:v>
                </c:pt>
                <c:pt idx="268">
                  <c:v>1.7817023664822653</c:v>
                </c:pt>
                <c:pt idx="269">
                  <c:v>1.8082965922858578</c:v>
                </c:pt>
                <c:pt idx="270">
                  <c:v>1.8351703168496332</c:v>
                </c:pt>
                <c:pt idx="271">
                  <c:v>1.8623242286157087</c:v>
                </c:pt>
                <c:pt idx="272">
                  <c:v>1.8897589720430628</c:v>
                </c:pt>
                <c:pt idx="273">
                  <c:v>1.9174751467905538</c:v>
                </c:pt>
                <c:pt idx="274">
                  <c:v>1.9454733069023387</c:v>
                </c:pt>
                <c:pt idx="275">
                  <c:v>1.9737539599960094</c:v>
                </c:pt>
                <c:pt idx="276">
                  <c:v>2.0023175664538169</c:v>
                </c:pt>
                <c:pt idx="277">
                  <c:v>2.0311645386173343</c:v>
                </c:pt>
                <c:pt idx="278">
                  <c:v>2.0602952399859249</c:v>
                </c:pt>
                <c:pt idx="279">
                  <c:v>2.0897099844193812</c:v>
                </c:pt>
                <c:pt idx="280">
                  <c:v>2.1194090353450914</c:v>
                </c:pt>
                <c:pt idx="281">
                  <c:v>2.1493926049701231</c:v>
                </c:pt>
                <c:pt idx="282">
                  <c:v>2.1796608534985857</c:v>
                </c:pt>
                <c:pt idx="283">
                  <c:v>2.2102138883546512</c:v>
                </c:pt>
                <c:pt idx="284">
                  <c:v>2.2410517634116194</c:v>
                </c:pt>
                <c:pt idx="285">
                  <c:v>2.2721744782274076</c:v>
                </c:pt>
                <c:pt idx="286">
                  <c:v>2.3035819772868482</c:v>
                </c:pt>
                <c:pt idx="287">
                  <c:v>2.335274149251183</c:v>
                </c:pt>
                <c:pt idx="288">
                  <c:v>2.3672508262151482</c:v>
                </c:pt>
                <c:pt idx="289">
                  <c:v>2.3995117829720405</c:v>
                </c:pt>
                <c:pt idx="290">
                  <c:v>2.4320567362871492</c:v>
                </c:pt>
                <c:pt idx="291">
                  <c:v>2.4648853441799701</c:v>
                </c:pt>
                <c:pt idx="292">
                  <c:v>2.4979972052155746</c:v>
                </c:pt>
                <c:pt idx="293">
                  <c:v>2.5313918578055512</c:v>
                </c:pt>
                <c:pt idx="294">
                  <c:v>2.5650687795189073</c:v>
                </c:pt>
                <c:pt idx="295">
                  <c:v>2.5990273864033342</c:v>
                </c:pt>
                <c:pt idx="296">
                  <c:v>2.6332670323172418</c:v>
                </c:pt>
                <c:pt idx="297">
                  <c:v>2.6677870082729567</c:v>
                </c:pt>
                <c:pt idx="298">
                  <c:v>2.7025865417914892</c:v>
                </c:pt>
                <c:pt idx="299">
                  <c:v>2.7376647962692697</c:v>
                </c:pt>
                <c:pt idx="300">
                  <c:v>2.7730208703572576</c:v>
                </c:pt>
                <c:pt idx="301">
                  <c:v>2.8086537973528243</c:v>
                </c:pt>
                <c:pt idx="302">
                  <c:v>2.8445625446048077</c:v>
                </c:pt>
                <c:pt idx="303">
                  <c:v>2.8807460129321436</c:v>
                </c:pt>
                <c:pt idx="304">
                  <c:v>2.9172030360564642</c:v>
                </c:pt>
                <c:pt idx="305">
                  <c:v>2.9539323800490784</c:v>
                </c:pt>
                <c:pt idx="306">
                  <c:v>2.9909327427927046</c:v>
                </c:pt>
                <c:pt idx="307">
                  <c:v>3.0282027534583795</c:v>
                </c:pt>
                <c:pt idx="308">
                  <c:v>3.065740971997915</c:v>
                </c:pt>
                <c:pt idx="309">
                  <c:v>3.1035458886523011</c:v>
                </c:pt>
                <c:pt idx="310">
                  <c:v>3.1416159234764458</c:v>
                </c:pt>
                <c:pt idx="311">
                  <c:v>3.1799494258806384</c:v>
                </c:pt>
                <c:pt idx="312">
                  <c:v>3.2185446741891082</c:v>
                </c:pt>
                <c:pt idx="313">
                  <c:v>3.2573998752160764</c:v>
                </c:pt>
                <c:pt idx="314">
                  <c:v>3.296513163859669</c:v>
                </c:pt>
                <c:pt idx="315">
                  <c:v>3.3358826027140589</c:v>
                </c:pt>
                <c:pt idx="316">
                  <c:v>3.375506181700219</c:v>
                </c:pt>
                <c:pt idx="317">
                  <c:v>3.4153818177156436</c:v>
                </c:pt>
                <c:pt idx="318">
                  <c:v>3.4555073543034065</c:v>
                </c:pt>
                <c:pt idx="319">
                  <c:v>3.4958805613409067</c:v>
                </c:pt>
                <c:pt idx="320">
                  <c:v>3.536499134748655</c:v>
                </c:pt>
                <c:pt idx="321">
                  <c:v>3.5773606962194608</c:v>
                </c:pt>
                <c:pt idx="322">
                  <c:v>3.6184627929683453</c:v>
                </c:pt>
                <c:pt idx="323">
                  <c:v>3.6598028975035262</c:v>
                </c:pt>
                <c:pt idx="324">
                  <c:v>3.7013784074188116</c:v>
                </c:pt>
                <c:pt idx="325">
                  <c:v>3.7431866452077225</c:v>
                </c:pt>
                <c:pt idx="326">
                  <c:v>3.7852248580996575</c:v>
                </c:pt>
                <c:pt idx="327">
                  <c:v>3.8274902179184318</c:v>
                </c:pt>
                <c:pt idx="328">
                  <c:v>3.8699798209634819</c:v>
                </c:pt>
                <c:pt idx="329">
                  <c:v>3.9126906879140346</c:v>
                </c:pt>
                <c:pt idx="330">
                  <c:v>3.9556197637565584</c:v>
                </c:pt>
                <c:pt idx="331">
                  <c:v>3.9987639177357446</c:v>
                </c:pt>
                <c:pt idx="332">
                  <c:v>4.0421199433293351</c:v>
                </c:pt>
                <c:pt idx="333">
                  <c:v>4.0856845582470411</c:v>
                </c:pt>
                <c:pt idx="334">
                  <c:v>4.129454404453833</c:v>
                </c:pt>
                <c:pt idx="335">
                  <c:v>4.1734260482178405</c:v>
                </c:pt>
                <c:pt idx="336">
                  <c:v>4.2175959801831286</c:v>
                </c:pt>
                <c:pt idx="337">
                  <c:v>4.2619606154675749</c:v>
                </c:pt>
                <c:pt idx="338">
                  <c:v>4.3065162937860775</c:v>
                </c:pt>
                <c:pt idx="339">
                  <c:v>4.3512592795993186</c:v>
                </c:pt>
                <c:pt idx="340">
                  <c:v>4.3961857622883018</c:v>
                </c:pt>
                <c:pt idx="341">
                  <c:v>4.4412918563548427</c:v>
                </c:pt>
                <c:pt idx="342">
                  <c:v>4.486573601648236</c:v>
                </c:pt>
                <c:pt idx="343">
                  <c:v>4.5320269636182511</c:v>
                </c:pt>
                <c:pt idx="344">
                  <c:v>4.5776478335946571</c:v>
                </c:pt>
                <c:pt idx="345">
                  <c:v>4.6234320290934114</c:v>
                </c:pt>
                <c:pt idx="346">
                  <c:v>4.6693752941496918</c:v>
                </c:pt>
                <c:pt idx="347">
                  <c:v>4.7154732996778899</c:v>
                </c:pt>
                <c:pt idx="348">
                  <c:v>4.7617216438587153</c:v>
                </c:pt>
                <c:pt idx="349">
                  <c:v>4.8081158525535175</c:v>
                </c:pt>
                <c:pt idx="350">
                  <c:v>4.8546513797459365</c:v>
                </c:pt>
                <c:pt idx="351">
                  <c:v>4.9013236080109941</c:v>
                </c:pt>
                <c:pt idx="352">
                  <c:v>4.9481278490116827</c:v>
                </c:pt>
                <c:pt idx="353">
                  <c:v>4.9950593440231623</c:v>
                </c:pt>
                <c:pt idx="354">
                  <c:v>5.0421132644845983</c:v>
                </c:pt>
                <c:pt idx="355">
                  <c:v>5.0892847125787073</c:v>
                </c:pt>
                <c:pt idx="356">
                  <c:v>5.1365687218390432</c:v>
                </c:pt>
                <c:pt idx="357">
                  <c:v>5.1839602577850625</c:v>
                </c:pt>
                <c:pt idx="358">
                  <c:v>5.2314542185849655</c:v>
                </c:pt>
                <c:pt idx="359">
                  <c:v>5.2790454357463261</c:v>
                </c:pt>
                <c:pt idx="360">
                  <c:v>5.3267286748345084</c:v>
                </c:pt>
                <c:pt idx="361">
                  <c:v>5.3744986362188172</c:v>
                </c:pt>
                <c:pt idx="362">
                  <c:v>5.4223499558464008</c:v>
                </c:pt>
                <c:pt idx="363">
                  <c:v>5.4702772060437903</c:v>
                </c:pt>
                <c:pt idx="364">
                  <c:v>5.5182748963460773</c:v>
                </c:pt>
                <c:pt idx="365">
                  <c:v>5.5663374743536078</c:v>
                </c:pt>
                <c:pt idx="366">
                  <c:v>5.6144593266161351</c:v>
                </c:pt>
                <c:pt idx="367">
                  <c:v>5.6626347795443319</c:v>
                </c:pt>
                <c:pt idx="368">
                  <c:v>5.7108581003485117</c:v>
                </c:pt>
                <c:pt idx="369">
                  <c:v>5.7591234980044881</c:v>
                </c:pt>
                <c:pt idx="370">
                  <c:v>5.8074251242463832</c:v>
                </c:pt>
                <c:pt idx="371">
                  <c:v>5.8557570745862666</c:v>
                </c:pt>
                <c:pt idx="372">
                  <c:v>5.9041133893604352</c:v>
                </c:pt>
                <c:pt idx="373">
                  <c:v>5.9524880548021644</c:v>
                </c:pt>
                <c:pt idx="374">
                  <c:v>6.0008750041407426</c:v>
                </c:pt>
                <c:pt idx="375">
                  <c:v>6.049268118726566</c:v>
                </c:pt>
                <c:pt idx="376">
                  <c:v>6.0976612291820906</c:v>
                </c:pt>
                <c:pt idx="377">
                  <c:v>6.1460481165783962</c:v>
                </c:pt>
                <c:pt idx="378">
                  <c:v>6.1944225136371216</c:v>
                </c:pt>
                <c:pt idx="379">
                  <c:v>6.242778105957508</c:v>
                </c:pt>
                <c:pt idx="380">
                  <c:v>6.2911085332682743</c:v>
                </c:pt>
                <c:pt idx="381">
                  <c:v>6.33940739070405</c:v>
                </c:pt>
                <c:pt idx="382">
                  <c:v>6.3876682301060388</c:v>
                </c:pt>
                <c:pt idx="383">
                  <c:v>6.4358845613466364</c:v>
                </c:pt>
                <c:pt idx="384">
                  <c:v>6.4840498536776323</c:v>
                </c:pt>
                <c:pt idx="385">
                  <c:v>6.532157537101706</c:v>
                </c:pt>
                <c:pt idx="386">
                  <c:v>6.5802010037668079</c:v>
                </c:pt>
                <c:pt idx="387">
                  <c:v>6.6281736093831096</c:v>
                </c:pt>
                <c:pt idx="388">
                  <c:v>6.6760686746621154</c:v>
                </c:pt>
                <c:pt idx="389">
                  <c:v>6.7238794867775562</c:v>
                </c:pt>
                <c:pt idx="390">
                  <c:v>6.7715993008476438</c:v>
                </c:pt>
                <c:pt idx="391">
                  <c:v>6.8192213414383023</c:v>
                </c:pt>
                <c:pt idx="392">
                  <c:v>6.866738804086908</c:v>
                </c:pt>
                <c:pt idx="393">
                  <c:v>6.9141448568461312</c:v>
                </c:pt>
                <c:pt idx="394">
                  <c:v>6.9614326418473924</c:v>
                </c:pt>
                <c:pt idx="395">
                  <c:v>7.0085952768835087</c:v>
                </c:pt>
                <c:pt idx="396">
                  <c:v>7.0556258570100079</c:v>
                </c:pt>
                <c:pt idx="397">
                  <c:v>7.1025174561646551</c:v>
                </c:pt>
                <c:pt idx="398">
                  <c:v>7.1492631288046731</c:v>
                </c:pt>
                <c:pt idx="399">
                  <c:v>7.1958559115611571</c:v>
                </c:pt>
                <c:pt idx="400">
                  <c:v>7.242288824910144</c:v>
                </c:pt>
                <c:pt idx="401">
                  <c:v>7.2885548748598277</c:v>
                </c:pt>
                <c:pt idx="402">
                  <c:v>7.3346470546533356</c:v>
                </c:pt>
                <c:pt idx="403">
                  <c:v>7.3805583464865636</c:v>
                </c:pt>
                <c:pt idx="404">
                  <c:v>7.4262817232404501</c:v>
                </c:pt>
                <c:pt idx="405">
                  <c:v>7.4718101502271619</c:v>
                </c:pt>
                <c:pt idx="406">
                  <c:v>7.5171365869495617</c:v>
                </c:pt>
                <c:pt idx="407">
                  <c:v>7.5622539888733966</c:v>
                </c:pt>
                <c:pt idx="408">
                  <c:v>7.6071553092115911</c:v>
                </c:pt>
                <c:pt idx="409">
                  <c:v>7.6518335007200191</c:v>
                </c:pt>
                <c:pt idx="410">
                  <c:v>7.6962815175041488</c:v>
                </c:pt>
                <c:pt idx="411">
                  <c:v>7.7404923168359243</c:v>
                </c:pt>
                <c:pt idx="412">
                  <c:v>7.7844588609802452</c:v>
                </c:pt>
                <c:pt idx="413">
                  <c:v>7.8281741190303835</c:v>
                </c:pt>
                <c:pt idx="414">
                  <c:v>7.8716310687517037</c:v>
                </c:pt>
                <c:pt idx="415">
                  <c:v>7.9148226984330137</c:v>
                </c:pt>
                <c:pt idx="416">
                  <c:v>7.9577420087448676</c:v>
                </c:pt>
                <c:pt idx="417">
                  <c:v>8.000382014604158</c:v>
                </c:pt>
                <c:pt idx="418">
                  <c:v>8.0427357470443059</c:v>
                </c:pt>
                <c:pt idx="419">
                  <c:v>8.0847962550903638</c:v>
                </c:pt>
                <c:pt idx="420">
                  <c:v>8.1265566076383244</c:v>
                </c:pt>
                <c:pt idx="421">
                  <c:v>8.1680098953379563</c:v>
                </c:pt>
                <c:pt idx="422">
                  <c:v>8.2091492324784294</c:v>
                </c:pt>
                <c:pt idx="423">
                  <c:v>8.2499677588760605</c:v>
                </c:pt>
                <c:pt idx="424">
                  <c:v>8.2904586417634043</c:v>
                </c:pt>
                <c:pt idx="425">
                  <c:v>8.3306150776790346</c:v>
                </c:pt>
                <c:pt idx="426">
                  <c:v>8.3704302943572486</c:v>
                </c:pt>
                <c:pt idx="427">
                  <c:v>8.4098975526169699</c:v>
                </c:pt>
                <c:pt idx="428">
                  <c:v>8.4490101482491404</c:v>
                </c:pt>
                <c:pt idx="429">
                  <c:v>8.487761413901854</c:v>
                </c:pt>
                <c:pt idx="430">
                  <c:v>8.5261447209624883</c:v>
                </c:pt>
                <c:pt idx="431">
                  <c:v>8.5641534814361115</c:v>
                </c:pt>
                <c:pt idx="432">
                  <c:v>8.6017811498194146</c:v>
                </c:pt>
                <c:pt idx="433">
                  <c:v>8.6390212249694347</c:v>
                </c:pt>
                <c:pt idx="434">
                  <c:v>8.6758672519663147</c:v>
                </c:pt>
                <c:pt idx="435">
                  <c:v>8.7123128239693735</c:v>
                </c:pt>
                <c:pt idx="436">
                  <c:v>8.7483515840657251</c:v>
                </c:pt>
                <c:pt idx="437">
                  <c:v>8.7839772271107233</c:v>
                </c:pt>
                <c:pt idx="438">
                  <c:v>8.8191835015594719</c:v>
                </c:pt>
                <c:pt idx="439">
                  <c:v>8.8539642112886643</c:v>
                </c:pt>
                <c:pt idx="440">
                  <c:v>8.8883132174080188</c:v>
                </c:pt>
                <c:pt idx="441">
                  <c:v>8.9222244400605675</c:v>
                </c:pt>
                <c:pt idx="442">
                  <c:v>8.9556918602110507</c:v>
                </c:pt>
                <c:pt idx="443">
                  <c:v>8.9887095214217076</c:v>
                </c:pt>
                <c:pt idx="444">
                  <c:v>9.0212715316146976</c:v>
                </c:pt>
                <c:pt idx="445">
                  <c:v>9.0533720648204614</c:v>
                </c:pt>
                <c:pt idx="446">
                  <c:v>9.0850053629112733</c:v>
                </c:pt>
                <c:pt idx="447">
                  <c:v>9.1161657373192622</c:v>
                </c:pt>
                <c:pt idx="448">
                  <c:v>9.1468475707382133</c:v>
                </c:pt>
                <c:pt idx="449">
                  <c:v>9.1770453188083891</c:v>
                </c:pt>
                <c:pt idx="450">
                  <c:v>9.2067535117837309</c:v>
                </c:pt>
                <c:pt idx="451">
                  <c:v>9.2359667561806678</c:v>
                </c:pt>
                <c:pt idx="452">
                  <c:v>9.264679736407901</c:v>
                </c:pt>
                <c:pt idx="453">
                  <c:v>9.2928872163764282</c:v>
                </c:pt>
                <c:pt idx="454">
                  <c:v>9.3205840410891572</c:v>
                </c:pt>
                <c:pt idx="455">
                  <c:v>9.3477651382094216</c:v>
                </c:pt>
                <c:pt idx="456">
                  <c:v>9.3744255196077244</c:v>
                </c:pt>
                <c:pt idx="457">
                  <c:v>9.4005602828860635</c:v>
                </c:pt>
                <c:pt idx="458">
                  <c:v>9.4261646128791767</c:v>
                </c:pt>
                <c:pt idx="459">
                  <c:v>9.4512337831320838</c:v>
                </c:pt>
                <c:pt idx="460">
                  <c:v>9.4757631573532475</c:v>
                </c:pt>
                <c:pt idx="461">
                  <c:v>9.4997481908427854</c:v>
                </c:pt>
                <c:pt idx="462">
                  <c:v>9.5231844318950589</c:v>
                </c:pt>
                <c:pt idx="463">
                  <c:v>9.5460675231750987</c:v>
                </c:pt>
                <c:pt idx="464">
                  <c:v>9.5683932030681973</c:v>
                </c:pt>
                <c:pt idx="465">
                  <c:v>9.5901573070021477</c:v>
                </c:pt>
                <c:pt idx="466">
                  <c:v>9.6113557687415252</c:v>
                </c:pt>
                <c:pt idx="467">
                  <c:v>9.6319846216534373</c:v>
                </c:pt>
                <c:pt idx="468">
                  <c:v>9.6520399999442201</c:v>
                </c:pt>
                <c:pt idx="469">
                  <c:v>9.6715181398665244</c:v>
                </c:pt>
                <c:pt idx="470">
                  <c:v>9.6904153808962601</c:v>
                </c:pt>
                <c:pt idx="471">
                  <c:v>9.7087281668788954</c:v>
                </c:pt>
                <c:pt idx="472">
                  <c:v>9.7264530471446058</c:v>
                </c:pt>
                <c:pt idx="473">
                  <c:v>9.7435866775917681</c:v>
                </c:pt>
                <c:pt idx="474">
                  <c:v>9.7601258217383524</c:v>
                </c:pt>
                <c:pt idx="475">
                  <c:v>9.7760673517407213</c:v>
                </c:pt>
                <c:pt idx="476">
                  <c:v>9.7914082493793977</c:v>
                </c:pt>
                <c:pt idx="477">
                  <c:v>9.8061456070113788</c:v>
                </c:pt>
                <c:pt idx="478">
                  <c:v>9.8202766284885552</c:v>
                </c:pt>
                <c:pt idx="479">
                  <c:v>9.8337986300418336</c:v>
                </c:pt>
                <c:pt idx="480">
                  <c:v>9.8467090411305929</c:v>
                </c:pt>
                <c:pt idx="481">
                  <c:v>9.8590054052570579</c:v>
                </c:pt>
                <c:pt idx="482">
                  <c:v>9.870685380745277</c:v>
                </c:pt>
                <c:pt idx="483">
                  <c:v>9.8817467414843136</c:v>
                </c:pt>
                <c:pt idx="484">
                  <c:v>9.8921873776353468</c:v>
                </c:pt>
                <c:pt idx="485">
                  <c:v>9.9020052963023666</c:v>
                </c:pt>
                <c:pt idx="486">
                  <c:v>9.9111986221661486</c:v>
                </c:pt>
                <c:pt idx="487">
                  <c:v>9.9197655980812485</c:v>
                </c:pt>
                <c:pt idx="488">
                  <c:v>9.9277045856357269</c:v>
                </c:pt>
                <c:pt idx="489">
                  <c:v>9.9350140656733767</c:v>
                </c:pt>
                <c:pt idx="490">
                  <c:v>9.9416926387781999</c:v>
                </c:pt>
                <c:pt idx="491">
                  <c:v>9.9477390257209368</c:v>
                </c:pt>
                <c:pt idx="492">
                  <c:v>9.9531520678674319</c:v>
                </c:pt>
                <c:pt idx="493">
                  <c:v>9.957930727548657</c:v>
                </c:pt>
                <c:pt idx="494">
                  <c:v>9.9620740883922458</c:v>
                </c:pt>
                <c:pt idx="495">
                  <c:v>9.9655813556153632</c:v>
                </c:pt>
                <c:pt idx="496">
                  <c:v>9.9684518562787829</c:v>
                </c:pt>
                <c:pt idx="497">
                  <c:v>9.9706850395020901</c:v>
                </c:pt>
                <c:pt idx="498">
                  <c:v>9.972280476639872</c:v>
                </c:pt>
                <c:pt idx="499">
                  <c:v>9.9732378614188377</c:v>
                </c:pt>
                <c:pt idx="500">
                  <c:v>9.9735570100358188</c:v>
                </c:pt>
                <c:pt idx="501">
                  <c:v>9.973237861216564</c:v>
                </c:pt>
                <c:pt idx="502">
                  <c:v>9.9722804762353601</c:v>
                </c:pt>
                <c:pt idx="503">
                  <c:v>9.9706850388954216</c:v>
                </c:pt>
                <c:pt idx="504">
                  <c:v>9.9684518554700734</c:v>
                </c:pt>
                <c:pt idx="505">
                  <c:v>9.9655813546047671</c:v>
                </c:pt>
                <c:pt idx="506">
                  <c:v>9.9620740871799587</c:v>
                </c:pt>
                <c:pt idx="507">
                  <c:v>9.9579307261349079</c:v>
                </c:pt>
                <c:pt idx="508">
                  <c:v>9.9531520662524944</c:v>
                </c:pt>
                <c:pt idx="509">
                  <c:v>9.9477390239051218</c:v>
                </c:pt>
                <c:pt idx="510">
                  <c:v>9.9416926367618519</c:v>
                </c:pt>
                <c:pt idx="511">
                  <c:v>9.9350140634568849</c:v>
                </c:pt>
                <c:pt idx="512">
                  <c:v>9.9277045832195139</c:v>
                </c:pt>
                <c:pt idx="513">
                  <c:v>9.919765595465778</c:v>
                </c:pt>
                <c:pt idx="514">
                  <c:v>9.9111986193519197</c:v>
                </c:pt>
                <c:pt idx="515">
                  <c:v>9.9020052932899194</c:v>
                </c:pt>
                <c:pt idx="516">
                  <c:v>9.8921873744252569</c:v>
                </c:pt>
                <c:pt idx="517">
                  <c:v>9.8817467380771919</c:v>
                </c:pt>
                <c:pt idx="518">
                  <c:v>9.8706853771417755</c:v>
                </c:pt>
                <c:pt idx="519">
                  <c:v>9.8590054014578605</c:v>
                </c:pt>
                <c:pt idx="520">
                  <c:v>9.8467090371364261</c:v>
                </c:pt>
                <c:pt idx="521">
                  <c:v>9.8337986258534578</c:v>
                </c:pt>
                <c:pt idx="522">
                  <c:v>9.8202766241067661</c:v>
                </c:pt>
                <c:pt idx="523">
                  <c:v>9.8061456024370095</c:v>
                </c:pt>
                <c:pt idx="524">
                  <c:v>9.791408244613315</c:v>
                </c:pt>
                <c:pt idx="525">
                  <c:v>9.7760673467838313</c:v>
                </c:pt>
                <c:pt idx="526">
                  <c:v>9.7601258165915947</c:v>
                </c:pt>
                <c:pt idx="527">
                  <c:v>9.7435866722561144</c:v>
                </c:pt>
                <c:pt idx="528">
                  <c:v>9.7264530416210651</c:v>
                </c:pt>
                <c:pt idx="529">
                  <c:v>9.7087281611685103</c:v>
                </c:pt>
                <c:pt idx="530">
                  <c:v>9.690415375000109</c:v>
                </c:pt>
                <c:pt idx="531">
                  <c:v>9.6715181337857157</c:v>
                </c:pt>
                <c:pt idx="532">
                  <c:v>9.6520399936798977</c:v>
                </c:pt>
                <c:pt idx="533">
                  <c:v>9.631984615206779</c:v>
                </c:pt>
                <c:pt idx="534">
                  <c:v>9.6113557621137389</c:v>
                </c:pt>
                <c:pt idx="535">
                  <c:v>9.5901573001944733</c:v>
                </c:pt>
                <c:pt idx="536">
                  <c:v>9.5683931960819066</c:v>
                </c:pt>
                <c:pt idx="537">
                  <c:v>9.5460675160114992</c:v>
                </c:pt>
                <c:pt idx="538">
                  <c:v>9.5231844245554846</c:v>
                </c:pt>
                <c:pt idx="539">
                  <c:v>9.4997481833286024</c:v>
                </c:pt>
                <c:pt idx="540">
                  <c:v>9.4757631496658536</c:v>
                </c:pt>
                <c:pt idx="541">
                  <c:v>9.4512337752729003</c:v>
                </c:pt>
                <c:pt idx="542">
                  <c:v>9.4261646048496601</c:v>
                </c:pt>
                <c:pt idx="543">
                  <c:v>9.4005602746876971</c:v>
                </c:pt>
                <c:pt idx="544">
                  <c:v>9.3744255112420234</c:v>
                </c:pt>
                <c:pt idx="545">
                  <c:v>9.3477651296779225</c:v>
                </c:pt>
                <c:pt idx="546">
                  <c:v>9.3205840323934286</c:v>
                </c:pt>
                <c:pt idx="547">
                  <c:v>9.2928872075180617</c:v>
                </c:pt>
                <c:pt idx="548">
                  <c:v>9.2646797273885202</c:v>
                </c:pt>
                <c:pt idx="549">
                  <c:v>9.2359667470019193</c:v>
                </c:pt>
                <c:pt idx="550">
                  <c:v>9.2067535024472846</c:v>
                </c:pt>
                <c:pt idx="551">
                  <c:v>9.177045309315945</c:v>
                </c:pt>
                <c:pt idx="552">
                  <c:v>9.146847561091489</c:v>
                </c:pt>
                <c:pt idx="553">
                  <c:v>9.1161657275200074</c:v>
                </c:pt>
                <c:pt idx="554">
                  <c:v>9.085005352961252</c:v>
                </c:pt>
                <c:pt idx="555">
                  <c:v>9.0533720547214678</c:v>
                </c:pt>
                <c:pt idx="556">
                  <c:v>9.0212715213685453</c:v>
                </c:pt>
                <c:pt idx="557">
                  <c:v>8.9887095110302315</c:v>
                </c:pt>
                <c:pt idx="558">
                  <c:v>8.9556918496761089</c:v>
                </c:pt>
                <c:pt idx="559">
                  <c:v>8.9222244293840358</c:v>
                </c:pt>
                <c:pt idx="560">
                  <c:v>8.8883132065917945</c:v>
                </c:pt>
                <c:pt idx="561">
                  <c:v>8.8539642003346657</c:v>
                </c:pt>
                <c:pt idx="562">
                  <c:v>8.8191834904696371</c:v>
                </c:pt>
                <c:pt idx="563">
                  <c:v>8.7839772158870044</c:v>
                </c:pt>
                <c:pt idx="564">
                  <c:v>8.748351572710094</c:v>
                </c:pt>
                <c:pt idx="565">
                  <c:v>8.7123128124838214</c:v>
                </c:pt>
                <c:pt idx="566">
                  <c:v>8.675867240352849</c:v>
                </c:pt>
                <c:pt idx="567">
                  <c:v>8.6390212132300768</c:v>
                </c:pt>
                <c:pt idx="568">
                  <c:v>8.6017811379562019</c:v>
                </c:pt>
                <c:pt idx="569">
                  <c:v>8.5641534694510959</c:v>
                </c:pt>
                <c:pt idx="570">
                  <c:v>8.5261447088577391</c:v>
                </c:pt>
                <c:pt idx="571">
                  <c:v>8.4877614016794514</c:v>
                </c:pt>
                <c:pt idx="572">
                  <c:v>8.4490101359111804</c:v>
                </c:pt>
                <c:pt idx="573">
                  <c:v>8.4098975401655576</c:v>
                </c:pt>
                <c:pt idx="574">
                  <c:v>8.3704302817945049</c:v>
                </c:pt>
                <c:pt idx="575">
                  <c:v>8.3306150650070876</c:v>
                </c:pt>
                <c:pt idx="576">
                  <c:v>8.2904586289843945</c:v>
                </c:pt>
                <c:pt idx="577">
                  <c:v>8.2499677459921408</c:v>
                </c:pt>
                <c:pt idx="578">
                  <c:v>8.2091492194917599</c:v>
                </c:pt>
                <c:pt idx="579">
                  <c:v>8.1680098822507059</c:v>
                </c:pt>
                <c:pt idx="580">
                  <c:v>8.1265565944526728</c:v>
                </c:pt>
                <c:pt idx="581">
                  <c:v>8.0847962418084958</c:v>
                </c:pt>
                <c:pt idx="582">
                  <c:v>8.0427357336684171</c:v>
                </c:pt>
                <c:pt idx="583">
                  <c:v>8.0003820011364457</c:v>
                </c:pt>
                <c:pt idx="584">
                  <c:v>7.9577419951875372</c:v>
                </c:pt>
                <c:pt idx="585">
                  <c:v>7.9148226847882768</c:v>
                </c:pt>
                <c:pt idx="586">
                  <c:v>7.8716310550217772</c:v>
                </c:pt>
                <c:pt idx="587">
                  <c:v>7.828174105217486</c:v>
                </c:pt>
                <c:pt idx="588">
                  <c:v>7.7844588470866025</c:v>
                </c:pt>
                <c:pt idx="589">
                  <c:v>7.7404923028637631</c:v>
                </c:pt>
                <c:pt idx="590">
                  <c:v>7.6962815034556957</c:v>
                </c:pt>
                <c:pt idx="591">
                  <c:v>7.6518334865975079</c:v>
                </c:pt>
                <c:pt idx="592">
                  <c:v>7.6071552950172538</c:v>
                </c:pt>
                <c:pt idx="593">
                  <c:v>7.5622539746094652</c:v>
                </c:pt>
                <c:pt idx="594">
                  <c:v>7.5171365726182691</c:v>
                </c:pt>
                <c:pt idx="595">
                  <c:v>7.4718101358307418</c:v>
                </c:pt>
                <c:pt idx="596">
                  <c:v>7.4262817087811364</c:v>
                </c:pt>
                <c:pt idx="597">
                  <c:v>7.3805583319665837</c:v>
                </c:pt>
                <c:pt idx="598">
                  <c:v>7.3346470400749197</c:v>
                </c:pt>
                <c:pt idx="599">
                  <c:v>7.2885548602251999</c:v>
                </c:pt>
                <c:pt idx="600">
                  <c:v>7.2422888102215284</c:v>
                </c:pt>
                <c:pt idx="601">
                  <c:v>7.1958558968207695</c:v>
                </c:pt>
                <c:pt idx="602">
                  <c:v>7.1492631140147305</c:v>
                </c:pt>
                <c:pt idx="603">
                  <c:v>7.1025174413273655</c:v>
                </c:pt>
                <c:pt idx="604">
                  <c:v>7.0556258421275757</c:v>
                </c:pt>
                <c:pt idx="605">
                  <c:v>7.0085952619581322</c:v>
                </c:pt>
                <c:pt idx="606">
                  <c:v>6.9614326268812619</c:v>
                </c:pt>
                <c:pt idx="607">
                  <c:v>6.9141448418414315</c:v>
                </c:pt>
                <c:pt idx="608">
                  <c:v>6.8667387890458178</c:v>
                </c:pt>
                <c:pt idx="609">
                  <c:v>6.8192213263629897</c:v>
                </c:pt>
                <c:pt idx="610">
                  <c:v>6.7715992857402698</c:v>
                </c:pt>
                <c:pt idx="611">
                  <c:v>6.7238794716402728</c:v>
                </c:pt>
                <c:pt idx="612">
                  <c:v>6.6760686594970657</c:v>
                </c:pt>
                <c:pt idx="613">
                  <c:v>6.6281735941924245</c:v>
                </c:pt>
                <c:pt idx="614">
                  <c:v>6.58020098855261</c:v>
                </c:pt>
                <c:pt idx="615">
                  <c:v>6.5321575218661074</c:v>
                </c:pt>
                <c:pt idx="616">
                  <c:v>6.4840498384227327</c:v>
                </c:pt>
                <c:pt idx="617">
                  <c:v>6.4358845460745222</c:v>
                </c:pt>
                <c:pt idx="618">
                  <c:v>6.3876682148187882</c:v>
                </c:pt>
                <c:pt idx="619">
                  <c:v>6.3394073754037246</c:v>
                </c:pt>
                <c:pt idx="620">
                  <c:v>6.2911085179569248</c:v>
                </c:pt>
                <c:pt idx="621">
                  <c:v>6.242778090637171</c:v>
                </c:pt>
                <c:pt idx="622">
                  <c:v>6.1944224983098204</c:v>
                </c:pt>
                <c:pt idx="623">
                  <c:v>6.146048101246139</c:v>
                </c:pt>
                <c:pt idx="624">
                  <c:v>6.0976612138468713</c:v>
                </c:pt>
                <c:pt idx="625">
                  <c:v>6.0492681033903626</c:v>
                </c:pt>
                <c:pt idx="626">
                  <c:v>6.000874988805518</c:v>
                </c:pt>
                <c:pt idx="627">
                  <c:v>5.9524880394698654</c:v>
                </c:pt>
                <c:pt idx="628">
                  <c:v>5.9041133740329927</c:v>
                </c:pt>
                <c:pt idx="629">
                  <c:v>5.8557570592655948</c:v>
                </c:pt>
                <c:pt idx="630">
                  <c:v>5.80742510893438</c:v>
                </c:pt>
                <c:pt idx="631">
                  <c:v>5.759123482703032</c:v>
                </c:pt>
                <c:pt idx="632">
                  <c:v>5.7108580850594679</c:v>
                </c:pt>
                <c:pt idx="633">
                  <c:v>5.6626347642695425</c:v>
                </c:pt>
                <c:pt idx="634">
                  <c:v>5.6144593113574279</c:v>
                </c:pt>
                <c:pt idx="635">
                  <c:v>5.5663374591127868</c:v>
                </c:pt>
                <c:pt idx="636">
                  <c:v>5.5182748811249347</c:v>
                </c:pt>
                <c:pt idx="637">
                  <c:v>5.4702771908440937</c:v>
                </c:pt>
                <c:pt idx="638">
                  <c:v>5.4223499406698989</c:v>
                </c:pt>
                <c:pt idx="639">
                  <c:v>5.3744986210672412</c:v>
                </c:pt>
                <c:pt idx="640">
                  <c:v>5.3267286597095689</c:v>
                </c:pt>
                <c:pt idx="641">
                  <c:v>5.2790454206497133</c:v>
                </c:pt>
                <c:pt idx="642">
                  <c:v>5.2314542035183456</c:v>
                </c:pt>
                <c:pt idx="643">
                  <c:v>5.1839602427500866</c:v>
                </c:pt>
                <c:pt idx="644">
                  <c:v>5.1365687068373376</c:v>
                </c:pt>
                <c:pt idx="645">
                  <c:v>5.0892846976118786</c:v>
                </c:pt>
                <c:pt idx="646">
                  <c:v>5.042113249554232</c:v>
                </c:pt>
                <c:pt idx="647">
                  <c:v>4.9950593291308198</c:v>
                </c:pt>
                <c:pt idx="648">
                  <c:v>4.9481278341589059</c:v>
                </c:pt>
                <c:pt idx="649">
                  <c:v>4.9013235931993018</c:v>
                </c:pt>
                <c:pt idx="650">
                  <c:v>4.8546513649768261</c:v>
                </c:pt>
                <c:pt idx="651">
                  <c:v>4.8081158378284625</c:v>
                </c:pt>
                <c:pt idx="652">
                  <c:v>4.7617216291791689</c:v>
                </c:pt>
                <c:pt idx="653">
                  <c:v>4.7154732850452801</c:v>
                </c:pt>
                <c:pt idx="654">
                  <c:v>4.6693752795654264</c:v>
                </c:pt>
                <c:pt idx="655">
                  <c:v>4.6234320145588743</c:v>
                </c:pt>
                <c:pt idx="656">
                  <c:v>4.5776478191112071</c:v>
                </c:pt>
                <c:pt idx="657">
                  <c:v>4.5320269491872276</c:v>
                </c:pt>
                <c:pt idx="658">
                  <c:v>4.4865735872709491</c:v>
                </c:pt>
                <c:pt idx="659">
                  <c:v>4.4412918420325864</c:v>
                </c:pt>
                <c:pt idx="660">
                  <c:v>4.3961857480223401</c:v>
                </c:pt>
                <c:pt idx="661">
                  <c:v>4.3512592653908966</c:v>
                </c:pt>
                <c:pt idx="662">
                  <c:v>4.3065162796364129</c:v>
                </c:pt>
                <c:pt idx="663">
                  <c:v>4.261960601377865</c:v>
                </c:pt>
                <c:pt idx="664">
                  <c:v>4.2175959661545441</c:v>
                </c:pt>
                <c:pt idx="665">
                  <c:v>4.1734260342515288</c:v>
                </c:pt>
                <c:pt idx="666">
                  <c:v>4.1294543905509196</c:v>
                </c:pt>
                <c:pt idx="667">
                  <c:v>4.0856845444086263</c:v>
                </c:pt>
                <c:pt idx="668">
                  <c:v>4.0421199295564954</c:v>
                </c:pt>
                <c:pt idx="669">
                  <c:v>3.9987639040295306</c:v>
                </c:pt>
                <c:pt idx="670">
                  <c:v>3.9556197501179988</c:v>
                </c:pt>
                <c:pt idx="671">
                  <c:v>3.9126906743441348</c:v>
                </c:pt>
                <c:pt idx="672">
                  <c:v>3.8699798074632197</c:v>
                </c:pt>
                <c:pt idx="673">
                  <c:v>3.8274902044887655</c:v>
                </c:pt>
                <c:pt idx="674">
                  <c:v>3.7852248447415184</c:v>
                </c:pt>
                <c:pt idx="675">
                  <c:v>3.7431866319220184</c:v>
                </c:pt>
                <c:pt idx="676">
                  <c:v>3.7013783942064276</c:v>
                </c:pt>
                <c:pt idx="677">
                  <c:v>3.6598028843653219</c:v>
                </c:pt>
                <c:pt idx="678">
                  <c:v>3.6184627799051583</c:v>
                </c:pt>
                <c:pt idx="679">
                  <c:v>3.5773606832321034</c:v>
                </c:pt>
                <c:pt idx="680">
                  <c:v>3.5364991218379163</c:v>
                </c:pt>
                <c:pt idx="681">
                  <c:v>3.4958805485075519</c:v>
                </c:pt>
                <c:pt idx="682">
                  <c:v>3.4555073415481776</c:v>
                </c:pt>
                <c:pt idx="683">
                  <c:v>3.4153818050392588</c:v>
                </c:pt>
                <c:pt idx="684">
                  <c:v>3.3755061691033745</c:v>
                </c:pt>
                <c:pt idx="685">
                  <c:v>3.3358825901974258</c:v>
                </c:pt>
                <c:pt idx="686">
                  <c:v>3.2965131514238961</c:v>
                </c:pt>
                <c:pt idx="687">
                  <c:v>3.2573998628617886</c:v>
                </c:pt>
                <c:pt idx="688">
                  <c:v>3.218544661916908</c:v>
                </c:pt>
                <c:pt idx="689">
                  <c:v>3.179949413691106</c:v>
                </c:pt>
                <c:pt idx="690">
                  <c:v>3.1416159113701378</c:v>
                </c:pt>
                <c:pt idx="691">
                  <c:v>3.1035458766297515</c:v>
                </c:pt>
                <c:pt idx="692">
                  <c:v>3.0657409600596361</c:v>
                </c:pt>
                <c:pt idx="693">
                  <c:v>3.0282027416048605</c:v>
                </c:pt>
                <c:pt idx="694">
                  <c:v>2.9909327310244129</c:v>
                </c:pt>
                <c:pt idx="695">
                  <c:v>2.95393236836646</c:v>
                </c:pt>
                <c:pt idx="696">
                  <c:v>2.9172030244599423</c:v>
                </c:pt>
                <c:pt idx="697">
                  <c:v>2.88074600142212</c:v>
                </c:pt>
                <c:pt idx="698">
                  <c:v>2.8445625331816626</c:v>
                </c:pt>
                <c:pt idx="699">
                  <c:v>2.8086537860169161</c:v>
                </c:pt>
                <c:pt idx="700">
                  <c:v>2.7730208591089247</c:v>
                </c:pt>
                <c:pt idx="701">
                  <c:v>2.7376647851088287</c:v>
                </c:pt>
                <c:pt idx="702">
                  <c:v>2.7025865307192358</c:v>
                </c:pt>
                <c:pt idx="703">
                  <c:v>2.6677869972891672</c:v>
                </c:pt>
                <c:pt idx="704">
                  <c:v>2.6332670214221698</c:v>
                </c:pt>
                <c:pt idx="705">
                  <c:v>2.5990273755972146</c:v>
                </c:pt>
                <c:pt idx="706">
                  <c:v>2.5650687688019556</c:v>
                </c:pt>
                <c:pt idx="707">
                  <c:v>2.5313918471779626</c:v>
                </c:pt>
                <c:pt idx="708">
                  <c:v>2.4979971946775237</c:v>
                </c:pt>
                <c:pt idx="709">
                  <c:v>2.4648853337316119</c:v>
                </c:pt>
                <c:pt idx="710">
                  <c:v>2.4320567259286214</c:v>
                </c:pt>
                <c:pt idx="711">
                  <c:v>2.3995117727034607</c:v>
                </c:pt>
                <c:pt idx="712">
                  <c:v>2.3672508160366159</c:v>
                </c:pt>
                <c:pt idx="713">
                  <c:v>2.3352741391627774</c:v>
                </c:pt>
                <c:pt idx="714">
                  <c:v>2.3035819672886326</c:v>
                </c:pt>
                <c:pt idx="715">
                  <c:v>2.2721744683194265</c:v>
                </c:pt>
                <c:pt idx="716">
                  <c:v>2.2410517535938985</c:v>
                </c:pt>
                <c:pt idx="717">
                  <c:v>2.210213878627199</c:v>
                </c:pt>
                <c:pt idx="718">
                  <c:v>2.1796608438613947</c:v>
                </c:pt>
                <c:pt idx="719">
                  <c:v>2.1493925954231679</c:v>
                </c:pt>
                <c:pt idx="720">
                  <c:v>2.1194090258883285</c:v>
                </c:pt>
                <c:pt idx="721">
                  <c:v>2.0897099750527515</c:v>
                </c:pt>
                <c:pt idx="722">
                  <c:v>2.0602952307093543</c:v>
                </c:pt>
                <c:pt idx="723">
                  <c:v>2.0311645294307299</c:v>
                </c:pt>
                <c:pt idx="724">
                  <c:v>2.0023175573570722</c:v>
                </c:pt>
                <c:pt idx="725">
                  <c:v>1.9737539509890016</c:v>
                </c:pt>
                <c:pt idx="726">
                  <c:v>1.945473297984929</c:v>
                </c:pt>
                <c:pt idx="727">
                  <c:v>1.9174751379625881</c:v>
                </c:pt>
                <c:pt idx="728">
                  <c:v>1.8897589633043732</c:v>
                </c:pt>
                <c:pt idx="729">
                  <c:v>1.8623242199661132</c:v>
                </c:pt>
                <c:pt idx="730">
                  <c:v>1.8351703082889335</c:v>
                </c:pt>
                <c:pt idx="731">
                  <c:v>1.8082965838138438</c:v>
                </c:pt>
                <c:pt idx="732">
                  <c:v>1.7817023580987108</c:v>
                </c:pt>
                <c:pt idx="733">
                  <c:v>1.7553868995372572</c:v>
                </c:pt>
                <c:pt idx="734">
                  <c:v>1.7293494341797575</c:v>
                </c:pt>
                <c:pt idx="735">
                  <c:v>1.7035891465550852</c:v>
                </c:pt>
                <c:pt idx="736">
                  <c:v>1.6781051804937814</c:v>
                </c:pt>
                <c:pt idx="737">
                  <c:v>1.6528966399518132</c:v>
                </c:pt>
                <c:pt idx="738">
                  <c:v>1.6279625898347028</c:v>
                </c:pt>
                <c:pt idx="739">
                  <c:v>1.6033020568216976</c:v>
                </c:pt>
                <c:pt idx="740">
                  <c:v>1.5789140301896838</c:v>
                </c:pt>
                <c:pt idx="741">
                  <c:v>1.5547974626365142</c:v>
                </c:pt>
                <c:pt idx="742">
                  <c:v>1.5309512711034543</c:v>
                </c:pt>
                <c:pt idx="743">
                  <c:v>1.5073743375964548</c:v>
                </c:pt>
                <c:pt idx="744">
                  <c:v>1.4840655100059372</c:v>
                </c:pt>
                <c:pt idx="745">
                  <c:v>1.4610236029248185</c:v>
                </c:pt>
                <c:pt idx="746">
                  <c:v>1.4382473984644835</c:v>
                </c:pt>
                <c:pt idx="747">
                  <c:v>1.4157356470684284</c:v>
                </c:pt>
                <c:pt idx="748">
                  <c:v>1.3934870683232965</c:v>
                </c:pt>
                <c:pt idx="749">
                  <c:v>1.3715003517670474</c:v>
                </c:pt>
                <c:pt idx="750">
                  <c:v>1.3497741576939848</c:v>
                </c:pt>
                <c:pt idx="751">
                  <c:v>1.3283071179563963</c:v>
                </c:pt>
                <c:pt idx="752">
                  <c:v>1.307097836762545</c:v>
                </c:pt>
                <c:pt idx="753">
                  <c:v>1.2861448914707745</c:v>
                </c:pt>
                <c:pt idx="754">
                  <c:v>1.2654468333794793</c:v>
                </c:pt>
                <c:pt idx="755">
                  <c:v>1.2450021885127083</c:v>
                </c:pt>
                <c:pt idx="756">
                  <c:v>1.2248094584011762</c:v>
                </c:pt>
                <c:pt idx="757">
                  <c:v>1.2048671208584523</c:v>
                </c:pt>
                <c:pt idx="758">
                  <c:v>1.1851736307521148</c:v>
                </c:pt>
                <c:pt idx="759">
                  <c:v>1.1657274207696573</c:v>
                </c:pt>
                <c:pt idx="760">
                  <c:v>1.1465269021789328</c:v>
                </c:pt>
                <c:pt idx="761">
                  <c:v>1.1275704655829561</c:v>
                </c:pt>
                <c:pt idx="762">
                  <c:v>1.1088564816688378</c:v>
                </c:pt>
                <c:pt idx="763">
                  <c:v>1.0903833019506999</c:v>
                </c:pt>
                <c:pt idx="764">
                  <c:v>1.0721492595063482</c:v>
                </c:pt>
                <c:pt idx="765">
                  <c:v>1.0541526697075656</c:v>
                </c:pt>
                <c:pt idx="766">
                  <c:v>1.0363918309438165</c:v>
                </c:pt>
                <c:pt idx="767">
                  <c:v>1.0188650253392297</c:v>
                </c:pt>
                <c:pt idx="768">
                  <c:v>1.0015705194626745</c:v>
                </c:pt>
                <c:pt idx="769">
                  <c:v>0.98450656503079192</c:v>
                </c:pt>
                <c:pt idx="770">
                  <c:v>0.96767139960382431</c:v>
                </c:pt>
                <c:pt idx="771">
                  <c:v>0.95106324727410663</c:v>
                </c:pt>
                <c:pt idx="772">
                  <c:v>0.93468031934707263</c:v>
                </c:pt>
                <c:pt idx="773">
                  <c:v>0.91852081501465943</c:v>
                </c:pt>
                <c:pt idx="774">
                  <c:v>0.90258292202096879</c:v>
                </c:pt>
                <c:pt idx="775">
                  <c:v>0.88686481732007805</c:v>
                </c:pt>
                <c:pt idx="776">
                  <c:v>0.87136466772587606</c:v>
                </c:pt>
                <c:pt idx="777">
                  <c:v>0.856080630553824</c:v>
                </c:pt>
                <c:pt idx="778">
                  <c:v>0.84101085425452859</c:v>
                </c:pt>
                <c:pt idx="779">
                  <c:v>0.82615347903903757</c:v>
                </c:pt>
                <c:pt idx="780">
                  <c:v>0.81150663749576002</c:v>
                </c:pt>
                <c:pt idx="781">
                  <c:v>0.797068455198925</c:v>
                </c:pt>
                <c:pt idx="782">
                  <c:v>0.78283705130849468</c:v>
                </c:pt>
                <c:pt idx="783">
                  <c:v>0.76881053916146502</c:v>
                </c:pt>
                <c:pt idx="784">
                  <c:v>0.75498702685446373</c:v>
                </c:pt>
                <c:pt idx="785">
                  <c:v>0.74136461781759577</c:v>
                </c:pt>
                <c:pt idx="786">
                  <c:v>0.72794141137947133</c:v>
                </c:pt>
                <c:pt idx="787">
                  <c:v>0.71471550332335099</c:v>
                </c:pt>
                <c:pt idx="788">
                  <c:v>0.70168498643436905</c:v>
                </c:pt>
                <c:pt idx="789">
                  <c:v>0.68884795103777718</c:v>
                </c:pt>
                <c:pt idx="790">
                  <c:v>0.67620248552817763</c:v>
                </c:pt>
                <c:pt idx="791">
                  <c:v>0.66374667688969857</c:v>
                </c:pt>
                <c:pt idx="792">
                  <c:v>0.65147861120708739</c:v>
                </c:pt>
                <c:pt idx="793">
                  <c:v>0.63939637416768869</c:v>
                </c:pt>
                <c:pt idx="794">
                  <c:v>0.62749805155428695</c:v>
                </c:pt>
                <c:pt idx="795">
                  <c:v>0.61578172972879719</c:v>
                </c:pt>
                <c:pt idx="796">
                  <c:v>0.60424549610677958</c:v>
                </c:pt>
                <c:pt idx="797">
                  <c:v>0.59288743962278423</c:v>
                </c:pt>
                <c:pt idx="798">
                  <c:v>0.58170565118650508</c:v>
                </c:pt>
                <c:pt idx="799">
                  <c:v>0.57069822412974858</c:v>
                </c:pt>
                <c:pt idx="800">
                  <c:v>0.55986325464422348</c:v>
                </c:pt>
                <c:pt idx="801">
                  <c:v>0.54919884221014881</c:v>
                </c:pt>
                <c:pt idx="802">
                  <c:v>0.53870309001569738</c:v>
                </c:pt>
                <c:pt idx="803">
                  <c:v>0.52837410536729135</c:v>
                </c:pt>
                <c:pt idx="804">
                  <c:v>0.5182100000907589</c:v>
                </c:pt>
                <c:pt idx="805">
                  <c:v>0.50820889092338428</c:v>
                </c:pt>
                <c:pt idx="806">
                  <c:v>0.49836889989686961</c:v>
                </c:pt>
                <c:pt idx="807">
                  <c:v>0.48868815471124227</c:v>
                </c:pt>
                <c:pt idx="808">
                  <c:v>0.47916478909973542</c:v>
                </c:pt>
                <c:pt idx="809">
                  <c:v>0.46979694318468462</c:v>
                </c:pt>
                <c:pt idx="810">
                  <c:v>0.4605827638244725</c:v>
                </c:pt>
                <c:pt idx="811">
                  <c:v>0.45152040495156959</c:v>
                </c:pt>
                <c:pt idx="812">
                  <c:v>0.44260802790171178</c:v>
                </c:pt>
                <c:pt idx="813">
                  <c:v>0.43384380173426923</c:v>
                </c:pt>
                <c:pt idx="814">
                  <c:v>0.42522590354385281</c:v>
                </c:pt>
                <c:pt idx="815">
                  <c:v>0.41675251876321417</c:v>
                </c:pt>
                <c:pt idx="816">
                  <c:v>0.40842184145749932</c:v>
                </c:pt>
                <c:pt idx="817">
                  <c:v>0.40023207460991095</c:v>
                </c:pt>
                <c:pt idx="818">
                  <c:v>0.39218143039884729</c:v>
                </c:pt>
                <c:pt idx="819">
                  <c:v>0.38426813046657621</c:v>
                </c:pt>
                <c:pt idx="820">
                  <c:v>0.37649040617951984</c:v>
                </c:pt>
                <c:pt idx="821">
                  <c:v>0.36884649888021209</c:v>
                </c:pt>
                <c:pt idx="822">
                  <c:v>0.36133466013100668</c:v>
                </c:pt>
                <c:pt idx="823">
                  <c:v>0.35395315194960741</c:v>
                </c:pt>
                <c:pt idx="824">
                  <c:v>0.34670024703649766</c:v>
                </c:pt>
                <c:pt idx="825">
                  <c:v>0.33957422899434814</c:v>
                </c:pt>
                <c:pt idx="826">
                  <c:v>0.33257339253948226</c:v>
                </c:pt>
                <c:pt idx="827">
                  <c:v>0.32569604370548411</c:v>
                </c:pt>
                <c:pt idx="828">
                  <c:v>0.31894050003902824</c:v>
                </c:pt>
                <c:pt idx="829">
                  <c:v>0.31230509078802399</c:v>
                </c:pt>
                <c:pt idx="830">
                  <c:v>0.30578815708215512</c:v>
                </c:pt>
                <c:pt idx="831">
                  <c:v>0.29938805210590774</c:v>
                </c:pt>
                <c:pt idx="832">
                  <c:v>0.29310314126417736</c:v>
                </c:pt>
                <c:pt idx="833">
                  <c:v>0.28693180234054427</c:v>
                </c:pt>
                <c:pt idx="834">
                  <c:v>0.28087242564831161</c:v>
                </c:pt>
                <c:pt idx="835">
                  <c:v>0.2749234141744043</c:v>
                </c:pt>
                <c:pt idx="836">
                  <c:v>0.26908318371621676</c:v>
                </c:pt>
                <c:pt idx="837">
                  <c:v>0.26335016301151482</c:v>
                </c:pt>
                <c:pt idx="838">
                  <c:v>0.25772279386148361</c:v>
                </c:pt>
                <c:pt idx="839">
                  <c:v>0.25219953124702243</c:v>
                </c:pt>
                <c:pt idx="840">
                  <c:v>0.24677884343838727</c:v>
                </c:pt>
                <c:pt idx="841">
                  <c:v>0.24145921209827881</c:v>
                </c:pt>
                <c:pt idx="842">
                  <c:v>0.23623913237848029</c:v>
                </c:pt>
                <c:pt idx="843">
                  <c:v>0.23111711301014493</c:v>
                </c:pt>
                <c:pt idx="844">
                  <c:v>0.22609167638783584</c:v>
                </c:pt>
                <c:pt idx="845">
                  <c:v>0.22116135864742298</c:v>
                </c:pt>
                <c:pt idx="846">
                  <c:v>0.2163247097379393</c:v>
                </c:pt>
                <c:pt idx="847">
                  <c:v>0.21158029348749982</c:v>
                </c:pt>
                <c:pt idx="848">
                  <c:v>0.20692668766339006</c:v>
                </c:pt>
                <c:pt idx="849">
                  <c:v>0.20236248402642684</c:v>
                </c:pt>
                <c:pt idx="850">
                  <c:v>0.19788628837969607</c:v>
                </c:pt>
                <c:pt idx="851">
                  <c:v>0.19349672061177522</c:v>
                </c:pt>
                <c:pt idx="852">
                  <c:v>0.18919241473454146</c:v>
                </c:pt>
                <c:pt idx="853">
                  <c:v>0.18497201891567638</c:v>
                </c:pt>
                <c:pt idx="854">
                  <c:v>0.18083419550596674</c:v>
                </c:pt>
                <c:pt idx="855">
                  <c:v>0.17677762106151149</c:v>
                </c:pt>
                <c:pt idx="856">
                  <c:v>0.1728009863609376</c:v>
                </c:pt>
                <c:pt idx="857">
                  <c:v>0.16890299641772996</c:v>
                </c:pt>
                <c:pt idx="858">
                  <c:v>0.16508237048778124</c:v>
                </c:pt>
                <c:pt idx="859">
                  <c:v>0.16133784207226659</c:v>
                </c:pt>
                <c:pt idx="860">
                  <c:v>0.15766815891594538</c:v>
                </c:pt>
                <c:pt idx="861">
                  <c:v>0.15407208300099676</c:v>
                </c:pt>
                <c:pt idx="862">
                  <c:v>0.15054839053649063</c:v>
                </c:pt>
                <c:pt idx="863">
                  <c:v>0.14709587194359899</c:v>
                </c:pt>
                <c:pt idx="864">
                  <c:v>0.14371333183664892</c:v>
                </c:pt>
                <c:pt idx="865">
                  <c:v>0.14039958900012003</c:v>
                </c:pt>
                <c:pt idx="866">
                  <c:v>0.1371534763616889</c:v>
                </c:pt>
                <c:pt idx="867">
                  <c:v>0.13397384096142023</c:v>
                </c:pt>
                <c:pt idx="868">
                  <c:v>0.13085954391720672</c:v>
                </c:pt>
                <c:pt idx="869">
                  <c:v>0.12780946038655533</c:v>
                </c:pt>
                <c:pt idx="870">
                  <c:v>0.12482247952482277</c:v>
                </c:pt>
                <c:pt idx="871">
                  <c:v>0.12189750443999409</c:v>
                </c:pt>
                <c:pt idx="872">
                  <c:v>0.11903345214410654</c:v>
                </c:pt>
                <c:pt idx="873">
                  <c:v>0.11622925350141101</c:v>
                </c:pt>
                <c:pt idx="874">
                  <c:v>0.11348385317337215</c:v>
                </c:pt>
                <c:pt idx="875">
                  <c:v>0.11079620956059756</c:v>
                </c:pt>
                <c:pt idx="876">
                  <c:v>0.10816529474179395</c:v>
                </c:pt>
                <c:pt idx="877">
                  <c:v>0.1055900944098415</c:v>
                </c:pt>
                <c:pt idx="878">
                  <c:v>0.10306960780508012</c:v>
                </c:pt>
                <c:pt idx="879">
                  <c:v>0.10060284764589872</c:v>
                </c:pt>
                <c:pt idx="880">
                  <c:v>9.818884005671781E-2</c:v>
                </c:pt>
                <c:pt idx="881">
                  <c:v>9.5826624493455165E-2</c:v>
                </c:pt>
                <c:pt idx="882">
                  <c:v>9.351525366656345E-2</c:v>
                </c:pt>
                <c:pt idx="883">
                  <c:v>9.1253793461726365E-2</c:v>
                </c:pt>
                <c:pt idx="884">
                  <c:v>8.904132285830077E-2</c:v>
                </c:pt>
                <c:pt idx="885">
                  <c:v>8.6876933845589338E-2</c:v>
                </c:pt>
                <c:pt idx="886">
                  <c:v>8.4759731337028202E-2</c:v>
                </c:pt>
                <c:pt idx="887">
                  <c:v>8.2688833082372556E-2</c:v>
                </c:pt>
                <c:pt idx="888">
                  <c:v>8.0663369577962454E-2</c:v>
                </c:pt>
                <c:pt idx="889">
                  <c:v>7.8682483975149806E-2</c:v>
                </c:pt>
                <c:pt idx="890">
                  <c:v>7.6745331986965426E-2</c:v>
                </c:pt>
                <c:pt idx="891">
                  <c:v>7.4851081793104998E-2</c:v>
                </c:pt>
                <c:pt idx="892">
                  <c:v>7.2998913943311941E-2</c:v>
                </c:pt>
                <c:pt idx="893">
                  <c:v>7.1188021259232667E-2</c:v>
                </c:pt>
                <c:pt idx="894">
                  <c:v>6.9417608734818656E-2</c:v>
                </c:pt>
                <c:pt idx="895">
                  <c:v>6.7686893435350018E-2</c:v>
                </c:pt>
                <c:pt idx="896">
                  <c:v>6.5995104395153076E-2</c:v>
                </c:pt>
                <c:pt idx="897">
                  <c:v>6.434148251408163E-2</c:v>
                </c:pt>
                <c:pt idx="898">
                  <c:v>6.2725280452834611E-2</c:v>
                </c:pt>
                <c:pt idx="899">
                  <c:v>6.1145762527176198E-2</c:v>
                </c:pt>
                <c:pt idx="900">
                  <c:v>5.9602204601127896E-2</c:v>
                </c:pt>
                <c:pt idx="901">
                  <c:v>5.8093893979198202E-2</c:v>
                </c:pt>
                <c:pt idx="902">
                  <c:v>5.6620129297714587E-2</c:v>
                </c:pt>
                <c:pt idx="903">
                  <c:v>5.5180220415322612E-2</c:v>
                </c:pt>
                <c:pt idx="904">
                  <c:v>5.3773488302713605E-2</c:v>
                </c:pt>
                <c:pt idx="905">
                  <c:v>5.2399264931643541E-2</c:v>
                </c:pt>
                <c:pt idx="906">
                  <c:v>5.1056893163301864E-2</c:v>
                </c:pt>
                <c:pt idx="907">
                  <c:v>4.9745726636090344E-2</c:v>
                </c:pt>
                <c:pt idx="908">
                  <c:v>4.8465129652868713E-2</c:v>
                </c:pt>
                <c:pt idx="909">
                  <c:v>4.7214477067723894E-2</c:v>
                </c:pt>
                <c:pt idx="910">
                  <c:v>4.5993154172318439E-2</c:v>
                </c:pt>
                <c:pt idx="911">
                  <c:v>4.4800556581870342E-2</c:v>
                </c:pt>
                <c:pt idx="912">
                  <c:v>4.3636090120819482E-2</c:v>
                </c:pt>
                <c:pt idx="913">
                  <c:v>4.2499170708230109E-2</c:v>
                </c:pt>
                <c:pt idx="914">
                  <c:v>4.1389224242980187E-2</c:v>
                </c:pt>
                <c:pt idx="915">
                  <c:v>4.0305686488787372E-2</c:v>
                </c:pt>
                <c:pt idx="916">
                  <c:v>3.9248002959118379E-2</c:v>
                </c:pt>
                <c:pt idx="917">
                  <c:v>3.8215628802029264E-2</c:v>
                </c:pt>
                <c:pt idx="918">
                  <c:v>3.7208028684981409E-2</c:v>
                </c:pt>
                <c:pt idx="919">
                  <c:v>3.6224676679678006E-2</c:v>
                </c:pt>
                <c:pt idx="920">
                  <c:v>3.5265056146963562E-2</c:v>
                </c:pt>
                <c:pt idx="921">
                  <c:v>3.4328659621829447E-2</c:v>
                </c:pt>
                <c:pt idx="922">
                  <c:v>3.3414988698564518E-2</c:v>
                </c:pt>
                <c:pt idx="923">
                  <c:v>3.2523553916092462E-2</c:v>
                </c:pt>
                <c:pt idx="924">
                  <c:v>3.1653874643532712E-2</c:v>
                </c:pt>
                <c:pt idx="925">
                  <c:v>3.0805478966023335E-2</c:v>
                </c:pt>
                <c:pt idx="926">
                  <c:v>2.9977903570841711E-2</c:v>
                </c:pt>
                <c:pt idx="927">
                  <c:v>2.9170693633858359E-2</c:v>
                </c:pt>
                <c:pt idx="928">
                  <c:v>2.8383402706357811E-2</c:v>
                </c:pt>
                <c:pt idx="929">
                  <c:v>2.7615592602259879E-2</c:v>
                </c:pt>
                <c:pt idx="930">
                  <c:v>2.686683328577286E-2</c:v>
                </c:pt>
                <c:pt idx="931">
                  <c:v>2.6136702759509686E-2</c:v>
                </c:pt>
                <c:pt idx="932">
                  <c:v>2.5424786953097193E-2</c:v>
                </c:pt>
                <c:pt idx="933">
                  <c:v>2.4730679612306877E-2</c:v>
                </c:pt>
                <c:pt idx="934">
                  <c:v>2.4053982188735234E-2</c:v>
                </c:pt>
                <c:pt idx="935">
                  <c:v>2.3394303730060427E-2</c:v>
                </c:pt>
                <c:pt idx="936">
                  <c:v>2.2751260770900873E-2</c:v>
                </c:pt>
                <c:pt idx="937">
                  <c:v>2.2124477224301269E-2</c:v>
                </c:pt>
                <c:pt idx="938">
                  <c:v>2.1513584273869103E-2</c:v>
                </c:pt>
                <c:pt idx="939">
                  <c:v>2.0918220266585252E-2</c:v>
                </c:pt>
                <c:pt idx="940">
                  <c:v>2.0338030606310242E-2</c:v>
                </c:pt>
                <c:pt idx="941">
                  <c:v>1.9772667648007725E-2</c:v>
                </c:pt>
                <c:pt idx="942">
                  <c:v>1.9221790592705124E-2</c:v>
                </c:pt>
                <c:pt idx="943">
                  <c:v>1.8685065383210474E-2</c:v>
                </c:pt>
                <c:pt idx="944">
                  <c:v>1.8162164600604807E-2</c:v>
                </c:pt>
                <c:pt idx="945">
                  <c:v>1.765276736152644E-2</c:v>
                </c:pt>
                <c:pt idx="946">
                  <c:v>1.7156559216265188E-2</c:v>
                </c:pt>
                <c:pt idx="947">
                  <c:v>1.6673232047681473E-2</c:v>
                </c:pt>
                <c:pt idx="948">
                  <c:v>1.6202483970965863E-2</c:v>
                </c:pt>
                <c:pt idx="949">
                  <c:v>1.5744019234253465E-2</c:v>
                </c:pt>
                <c:pt idx="950">
                  <c:v>1.5297548120106407E-2</c:v>
                </c:pt>
                <c:pt idx="951">
                  <c:v>1.4862786847877358E-2</c:v>
                </c:pt>
                <c:pt idx="952">
                  <c:v>1.4439457476966247E-2</c:v>
                </c:pt>
                <c:pt idx="953">
                  <c:v>1.4027287810981089E-2</c:v>
                </c:pt>
                <c:pt idx="954">
                  <c:v>1.3626011302813906E-2</c:v>
                </c:pt>
                <c:pt idx="955">
                  <c:v>1.3235366960641442E-2</c:v>
                </c:pt>
                <c:pt idx="956">
                  <c:v>1.2855099254859734E-2</c:v>
                </c:pt>
                <c:pt idx="957">
                  <c:v>1.2484958025961203E-2</c:v>
                </c:pt>
                <c:pt idx="958">
                  <c:v>1.2124698393362084E-2</c:v>
                </c:pt>
                <c:pt idx="959">
                  <c:v>1.1774080665187356E-2</c:v>
                </c:pt>
                <c:pt idx="960">
                  <c:v>1.1432870249019712E-2</c:v>
                </c:pt>
                <c:pt idx="961">
                  <c:v>1.1100837563618642E-2</c:v>
                </c:pt>
                <c:pt idx="962">
                  <c:v>1.0777757951614866E-2</c:v>
                </c:pt>
                <c:pt idx="963">
                  <c:v>1.0463411593184906E-2</c:v>
                </c:pt>
                <c:pt idx="964">
                  <c:v>1.0157583420710081E-2</c:v>
                </c:pt>
                <c:pt idx="965">
                  <c:v>9.8600630344234733E-3</c:v>
                </c:pt>
                <c:pt idx="966">
                  <c:v>9.5706446190479359E-3</c:v>
                </c:pt>
                <c:pt idx="967">
                  <c:v>9.2891268614279099E-3</c:v>
                </c:pt>
                <c:pt idx="968">
                  <c:v>9.015312869156843E-3</c:v>
                </c:pt>
                <c:pt idx="969">
                  <c:v>8.7490100902019672E-3</c:v>
                </c:pt>
                <c:pt idx="970">
                  <c:v>8.4900302335273962E-3</c:v>
                </c:pt>
                <c:pt idx="971">
                  <c:v>8.2381891907161928E-3</c:v>
                </c:pt>
                <c:pt idx="972">
                  <c:v>7.9933069585915902E-3</c:v>
                </c:pt>
                <c:pt idx="973">
                  <c:v>7.7552075628369178E-3</c:v>
                </c:pt>
                <c:pt idx="974">
                  <c:v>7.5237189826136436E-3</c:v>
                </c:pt>
                <c:pt idx="975">
                  <c:v>7.2986730761763234E-3</c:v>
                </c:pt>
                <c:pt idx="976">
                  <c:v>7.0799055074828856E-3</c:v>
                </c:pt>
                <c:pt idx="977">
                  <c:v>6.8672556737982898E-3</c:v>
                </c:pt>
                <c:pt idx="978">
                  <c:v>6.6605666342893013E-3</c:v>
                </c:pt>
                <c:pt idx="979">
                  <c:v>6.45968503960756E-3</c:v>
                </c:pt>
                <c:pt idx="980">
                  <c:v>6.2644610624580013E-3</c:v>
                </c:pt>
                <c:pt idx="981">
                  <c:v>6.0747483291491815E-3</c:v>
                </c:pt>
                <c:pt idx="982">
                  <c:v>5.8904038521217523E-3</c:v>
                </c:pt>
                <c:pt idx="983">
                  <c:v>5.7112879634510956E-3</c:v>
                </c:pt>
                <c:pt idx="984">
                  <c:v>5.5372642493197359E-3</c:v>
                </c:pt>
                <c:pt idx="985">
                  <c:v>5.3681994854548635E-3</c:v>
                </c:pt>
                <c:pt idx="986">
                  <c:v>5.2039635735260529E-3</c:v>
                </c:pt>
                <c:pt idx="987">
                  <c:v>5.0444294784979769E-3</c:v>
                </c:pt>
                <c:pt idx="988">
                  <c:v>4.8894731669325972E-3</c:v>
                </c:pt>
                <c:pt idx="989">
                  <c:v>4.7389735462351921E-3</c:v>
                </c:pt>
                <c:pt idx="990">
                  <c:v>4.5928124048381638E-3</c:v>
                </c:pt>
                <c:pt idx="991">
                  <c:v>4.4508743533165076E-3</c:v>
                </c:pt>
                <c:pt idx="992">
                  <c:v>4.3130467664284754E-3</c:v>
                </c:pt>
                <c:pt idx="993">
                  <c:v>4.1792197260748553E-3</c:v>
                </c:pt>
                <c:pt idx="994">
                  <c:v>4.049285965169994E-3</c:v>
                </c:pt>
                <c:pt idx="995">
                  <c:v>3.9231408124175606E-3</c:v>
                </c:pt>
                <c:pt idx="996">
                  <c:v>3.8006821379838926E-3</c:v>
                </c:pt>
                <c:pt idx="997">
                  <c:v>3.681810300061511E-3</c:v>
                </c:pt>
                <c:pt idx="998">
                  <c:v>3.5664280923152487E-3</c:v>
                </c:pt>
                <c:pt idx="999">
                  <c:v>3.4544406922033845E-3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CDE-4BD5-984E-89EE21142607}"/>
            </c:ext>
          </c:extLst>
        </c:ser>
        <c:ser>
          <c:idx val="5"/>
          <c:order val="5"/>
          <c:tx>
            <c:strRef>
              <c:f>'Specific Vs Global'!$AI$64</c:f>
              <c:strCache>
                <c:ptCount val="1"/>
                <c:pt idx="0">
                  <c:v>LAL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8CDE-4BD5-984E-89EE21142607}"/>
              </c:ext>
            </c:extLst>
          </c:dPt>
          <c:xVal>
            <c:numRef>
              <c:f>'Specific Vs Global'!$AI$65:$AI$66</c:f>
              <c:numCache>
                <c:formatCode>0.0000</c:formatCode>
                <c:ptCount val="2"/>
                <c:pt idx="0">
                  <c:v>1499.8199929037596</c:v>
                </c:pt>
                <c:pt idx="1">
                  <c:v>1499.8199929037596</c:v>
                </c:pt>
              </c:numCache>
            </c:numRef>
          </c:xVal>
          <c:yVal>
            <c:numRef>
              <c:f>'Specific Vs Global'!$AL$65:$AL$67</c:f>
              <c:numCache>
                <c:formatCode>General</c:formatCode>
                <c:ptCount val="3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CDE-4BD5-984E-89EE21142607}"/>
            </c:ext>
          </c:extLst>
        </c:ser>
        <c:ser>
          <c:idx val="6"/>
          <c:order val="6"/>
          <c:tx>
            <c:strRef>
              <c:f>'Specific Vs Global'!$AJ$64</c:f>
              <c:strCache>
                <c:ptCount val="1"/>
                <c:pt idx="0">
                  <c:v>UAL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CDE-4BD5-984E-89EE21142607}"/>
              </c:ext>
            </c:extLst>
          </c:dPt>
          <c:xVal>
            <c:numRef>
              <c:f>'Specific Vs Global'!$AJ$65:$AJ$66</c:f>
              <c:numCache>
                <c:formatCode>0.0000</c:formatCode>
                <c:ptCount val="2"/>
                <c:pt idx="0">
                  <c:v>1500.1800070962404</c:v>
                </c:pt>
                <c:pt idx="1">
                  <c:v>1500.1800070962404</c:v>
                </c:pt>
              </c:numCache>
            </c:numRef>
          </c:xVal>
          <c:yVal>
            <c:numRef>
              <c:f>'Specific Vs Global'!$AL$65:$AL$66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8CDE-4BD5-984E-89EE21142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0163552"/>
        <c:axId val="610163944"/>
      </c:scatterChart>
      <c:valAx>
        <c:axId val="610163552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944"/>
        <c:crosses val="autoZero"/>
        <c:crossBetween val="midCat"/>
      </c:valAx>
      <c:valAx>
        <c:axId val="610163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552"/>
        <c:crosses val="autoZero"/>
        <c:crossBetween val="midCat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043064849211747E-2"/>
          <c:y val="0.89241813371356238"/>
          <c:w val="0.8545222379612637"/>
          <c:h val="7.82327286084836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6699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FF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Global Consumer Risk </a:t>
            </a:r>
            <a:r>
              <a:rPr lang="en-US" baseline="0"/>
              <a:t> vs Producer Risk vs "w" 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27708394717849394"/>
          <c:y val="2.4173602721257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'Specific Vs Global'!$W$6:$W$17</c:f>
              <c:numCache>
                <c:formatCode>0.000%</c:formatCode>
                <c:ptCount val="12"/>
                <c:pt idx="0">
                  <c:v>5.8171688001611814E-2</c:v>
                </c:pt>
                <c:pt idx="1">
                  <c:v>4.4866024292767863E-2</c:v>
                </c:pt>
                <c:pt idx="2">
                  <c:v>3.1153130622991285E-2</c:v>
                </c:pt>
                <c:pt idx="3">
                  <c:v>1.894651773162339E-2</c:v>
                </c:pt>
                <c:pt idx="4">
                  <c:v>9.8835272083765482E-3</c:v>
                </c:pt>
                <c:pt idx="5">
                  <c:v>5.7400312881009941E-3</c:v>
                </c:pt>
                <c:pt idx="6">
                  <c:v>4.0535996629162113E-3</c:v>
                </c:pt>
                <c:pt idx="7">
                  <c:v>2.5117358617943735E-3</c:v>
                </c:pt>
                <c:pt idx="8">
                  <c:v>1.1328070811739577E-3</c:v>
                </c:pt>
                <c:pt idx="9">
                  <c:v>1.0181365451228314E-3</c:v>
                </c:pt>
                <c:pt idx="10">
                  <c:v>4.6882674908772716E-4</c:v>
                </c:pt>
                <c:pt idx="11">
                  <c:v>4.0649280958203108E-4</c:v>
                </c:pt>
              </c:numCache>
            </c:numRef>
          </c:xVal>
          <c:yVal>
            <c:numRef>
              <c:f>'Specific Vs Global'!$X$6:$X$17</c:f>
              <c:numCache>
                <c:formatCode>0.000%</c:formatCode>
                <c:ptCount val="12"/>
                <c:pt idx="0">
                  <c:v>2.4182932151808121E-3</c:v>
                </c:pt>
                <c:pt idx="1">
                  <c:v>7.1275949869914782E-3</c:v>
                </c:pt>
                <c:pt idx="2">
                  <c:v>1.7571790446006392E-2</c:v>
                </c:pt>
                <c:pt idx="3">
                  <c:v>3.7240968536974506E-2</c:v>
                </c:pt>
                <c:pt idx="4">
                  <c:v>6.9058684371049436E-2</c:v>
                </c:pt>
                <c:pt idx="5">
                  <c:v>9.8722304580722647E-2</c:v>
                </c:pt>
                <c:pt idx="6">
                  <c:v>0.11859185451576224</c:v>
                </c:pt>
                <c:pt idx="7">
                  <c:v>0.14663403440923203</c:v>
                </c:pt>
                <c:pt idx="8">
                  <c:v>0.19430892160969956</c:v>
                </c:pt>
                <c:pt idx="9">
                  <c:v>0.20075321252761366</c:v>
                </c:pt>
                <c:pt idx="10">
                  <c:v>0.24773484187453165</c:v>
                </c:pt>
                <c:pt idx="11">
                  <c:v>0.25638922645705425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88-4F7C-8646-68BDBB726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763551"/>
        <c:axId val="1112757311"/>
      </c:scatterChart>
      <c:valAx>
        <c:axId val="1112763551"/>
        <c:scaling>
          <c:orientation val="minMax"/>
          <c:max val="5.000000000000001E-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Consumer Risk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757311"/>
        <c:crosses val="autoZero"/>
        <c:crossBetween val="midCat"/>
      </c:valAx>
      <c:valAx>
        <c:axId val="1112757311"/>
        <c:scaling>
          <c:orientation val="minMax"/>
          <c:max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Producer Risk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763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37556028408804E-2"/>
          <c:y val="6.6666827418083094E-2"/>
          <c:w val="0.88281317353300004"/>
          <c:h val="0.74814995213626601"/>
        </c:manualLayout>
      </c:layout>
      <c:scatterChart>
        <c:scatterStyle val="lineMarker"/>
        <c:varyColors val="0"/>
        <c:ser>
          <c:idx val="1"/>
          <c:order val="0"/>
          <c:tx>
            <c:strRef>
              <c:f>'Specific RISK'!$H$82</c:f>
              <c:strCache>
                <c:ptCount val="1"/>
                <c:pt idx="0">
                  <c:v>MV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6-4133-91CC-0D26E2E3F92F}"/>
              </c:ext>
            </c:extLst>
          </c:dPt>
          <c:xVal>
            <c:numRef>
              <c:f>'Specific RISK'!$H$83:$H$84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xVal>
          <c:yVal>
            <c:numRef>
              <c:f>'Specific RISK'!$I$83:$I$84</c:f>
              <c:numCache>
                <c:formatCode>General</c:formatCode>
                <c:ptCount val="2"/>
                <c:pt idx="0">
                  <c:v>0</c:v>
                </c:pt>
                <c:pt idx="1">
                  <c:v>3.9894228040143269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F6-4133-91CC-0D26E2E3F92F}"/>
            </c:ext>
          </c:extLst>
        </c:ser>
        <c:ser>
          <c:idx val="2"/>
          <c:order val="1"/>
          <c:tx>
            <c:strRef>
              <c:f>'Specific RISK'!$F$82</c:f>
              <c:strCache>
                <c:ptCount val="1"/>
                <c:pt idx="0">
                  <c:v>LSL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2F6-4133-91CC-0D26E2E3F92F}"/>
              </c:ext>
            </c:extLst>
          </c:dPt>
          <c:xVal>
            <c:numRef>
              <c:f>'Specific RISK'!$F$83:$F$84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xVal>
          <c:yVal>
            <c:numRef>
              <c:f>'Specific RISK'!$I$83:$I$84</c:f>
              <c:numCache>
                <c:formatCode>General</c:formatCode>
                <c:ptCount val="2"/>
                <c:pt idx="0">
                  <c:v>0</c:v>
                </c:pt>
                <c:pt idx="1">
                  <c:v>3.9894228040143269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F6-4133-91CC-0D26E2E3F92F}"/>
            </c:ext>
          </c:extLst>
        </c:ser>
        <c:ser>
          <c:idx val="3"/>
          <c:order val="2"/>
          <c:tx>
            <c:strRef>
              <c:f>'Specific RISK'!$E$82</c:f>
              <c:strCache>
                <c:ptCount val="1"/>
                <c:pt idx="0">
                  <c:v>Nominal Value</c:v>
                </c:pt>
              </c:strCache>
            </c:strRef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666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2F6-4133-91CC-0D26E2E3F92F}"/>
              </c:ext>
            </c:extLst>
          </c:dPt>
          <c:xVal>
            <c:numRef>
              <c:f>'Specific RISK'!$E$83:$E$84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xVal>
          <c:yVal>
            <c:numRef>
              <c:f>'Specific RISK'!$I$83:$I$84</c:f>
              <c:numCache>
                <c:formatCode>General</c:formatCode>
                <c:ptCount val="2"/>
                <c:pt idx="0">
                  <c:v>0</c:v>
                </c:pt>
                <c:pt idx="1">
                  <c:v>3.9894228040143269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F6-4133-91CC-0D26E2E3F92F}"/>
            </c:ext>
          </c:extLst>
        </c:ser>
        <c:ser>
          <c:idx val="4"/>
          <c:order val="3"/>
          <c:tx>
            <c:strRef>
              <c:f>'Specific RISK'!$G$82</c:f>
              <c:strCache>
                <c:ptCount val="1"/>
                <c:pt idx="0">
                  <c:v>USL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B2F6-4133-91CC-0D26E2E3F92F}"/>
              </c:ext>
            </c:extLst>
          </c:dPt>
          <c:xVal>
            <c:numRef>
              <c:f>'Specific RISK'!$G$83:$G$84</c:f>
              <c:numCache>
                <c:formatCode>General</c:formatCode>
                <c:ptCount val="2"/>
                <c:pt idx="0">
                  <c:v>101</c:v>
                </c:pt>
                <c:pt idx="1">
                  <c:v>101</c:v>
                </c:pt>
              </c:numCache>
            </c:numRef>
          </c:xVal>
          <c:yVal>
            <c:numRef>
              <c:f>'Specific RISK'!$I$83:$I$84</c:f>
              <c:numCache>
                <c:formatCode>General</c:formatCode>
                <c:ptCount val="2"/>
                <c:pt idx="0">
                  <c:v>0</c:v>
                </c:pt>
                <c:pt idx="1">
                  <c:v>3.9894228040143269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2F6-4133-91CC-0D26E2E3F92F}"/>
            </c:ext>
          </c:extLst>
        </c:ser>
        <c:ser>
          <c:idx val="0"/>
          <c:order val="4"/>
          <c:tx>
            <c:v>Uncert. Dist</c:v>
          </c:tx>
          <c:spPr>
            <a:ln w="254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'Specific RISK'!$B$91:$B$1090</c:f>
              <c:numCache>
                <c:formatCode>General</c:formatCode>
                <c:ptCount val="1000"/>
                <c:pt idx="0">
                  <c:v>99.6</c:v>
                </c:pt>
                <c:pt idx="1">
                  <c:v>99.600799999999992</c:v>
                </c:pt>
                <c:pt idx="2">
                  <c:v>99.601599999999991</c:v>
                </c:pt>
                <c:pt idx="3">
                  <c:v>99.602399999999989</c:v>
                </c:pt>
                <c:pt idx="4">
                  <c:v>99.603199999999987</c:v>
                </c:pt>
                <c:pt idx="5">
                  <c:v>99.603999999999985</c:v>
                </c:pt>
                <c:pt idx="6">
                  <c:v>99.604799999999983</c:v>
                </c:pt>
                <c:pt idx="7">
                  <c:v>99.605599999999981</c:v>
                </c:pt>
                <c:pt idx="8">
                  <c:v>99.606399999999979</c:v>
                </c:pt>
                <c:pt idx="9">
                  <c:v>99.607199999999978</c:v>
                </c:pt>
                <c:pt idx="10">
                  <c:v>99.607999999999976</c:v>
                </c:pt>
                <c:pt idx="11">
                  <c:v>99.608799999999974</c:v>
                </c:pt>
                <c:pt idx="12">
                  <c:v>99.609599999999972</c:v>
                </c:pt>
                <c:pt idx="13">
                  <c:v>99.61039999999997</c:v>
                </c:pt>
                <c:pt idx="14">
                  <c:v>99.611199999999968</c:v>
                </c:pt>
                <c:pt idx="15">
                  <c:v>99.611999999999966</c:v>
                </c:pt>
                <c:pt idx="16">
                  <c:v>99.612799999999964</c:v>
                </c:pt>
                <c:pt idx="17">
                  <c:v>99.613599999999963</c:v>
                </c:pt>
                <c:pt idx="18">
                  <c:v>99.614399999999961</c:v>
                </c:pt>
                <c:pt idx="19">
                  <c:v>99.615199999999959</c:v>
                </c:pt>
                <c:pt idx="20">
                  <c:v>99.615999999999957</c:v>
                </c:pt>
                <c:pt idx="21">
                  <c:v>99.616799999999955</c:v>
                </c:pt>
                <c:pt idx="22">
                  <c:v>99.617599999999953</c:v>
                </c:pt>
                <c:pt idx="23">
                  <c:v>99.618399999999951</c:v>
                </c:pt>
                <c:pt idx="24">
                  <c:v>99.61919999999995</c:v>
                </c:pt>
                <c:pt idx="25">
                  <c:v>99.619999999999948</c:v>
                </c:pt>
                <c:pt idx="26">
                  <c:v>99.620799999999946</c:v>
                </c:pt>
                <c:pt idx="27">
                  <c:v>99.621599999999944</c:v>
                </c:pt>
                <c:pt idx="28">
                  <c:v>99.622399999999942</c:v>
                </c:pt>
                <c:pt idx="29">
                  <c:v>99.62319999999994</c:v>
                </c:pt>
                <c:pt idx="30">
                  <c:v>99.623999999999938</c:v>
                </c:pt>
                <c:pt idx="31">
                  <c:v>99.624799999999937</c:v>
                </c:pt>
                <c:pt idx="32">
                  <c:v>99.625599999999935</c:v>
                </c:pt>
                <c:pt idx="33">
                  <c:v>99.626399999999933</c:v>
                </c:pt>
                <c:pt idx="34">
                  <c:v>99.627199999999931</c:v>
                </c:pt>
                <c:pt idx="35">
                  <c:v>99.627999999999929</c:v>
                </c:pt>
                <c:pt idx="36">
                  <c:v>99.628799999999927</c:v>
                </c:pt>
                <c:pt idx="37">
                  <c:v>99.629599999999925</c:v>
                </c:pt>
                <c:pt idx="38">
                  <c:v>99.630399999999923</c:v>
                </c:pt>
                <c:pt idx="39">
                  <c:v>99.631199999999922</c:v>
                </c:pt>
                <c:pt idx="40">
                  <c:v>99.63199999999992</c:v>
                </c:pt>
                <c:pt idx="41">
                  <c:v>99.632799999999918</c:v>
                </c:pt>
                <c:pt idx="42">
                  <c:v>99.633599999999916</c:v>
                </c:pt>
                <c:pt idx="43">
                  <c:v>99.634399999999914</c:v>
                </c:pt>
                <c:pt idx="44">
                  <c:v>99.635199999999912</c:v>
                </c:pt>
                <c:pt idx="45">
                  <c:v>99.63599999999991</c:v>
                </c:pt>
                <c:pt idx="46">
                  <c:v>99.636799999999909</c:v>
                </c:pt>
                <c:pt idx="47">
                  <c:v>99.637599999999907</c:v>
                </c:pt>
                <c:pt idx="48">
                  <c:v>99.638399999999905</c:v>
                </c:pt>
                <c:pt idx="49">
                  <c:v>99.639199999999903</c:v>
                </c:pt>
                <c:pt idx="50">
                  <c:v>99.639999999999901</c:v>
                </c:pt>
                <c:pt idx="51">
                  <c:v>99.640799999999899</c:v>
                </c:pt>
                <c:pt idx="52">
                  <c:v>99.641599999999897</c:v>
                </c:pt>
                <c:pt idx="53">
                  <c:v>99.642399999999895</c:v>
                </c:pt>
                <c:pt idx="54">
                  <c:v>99.643199999999894</c:v>
                </c:pt>
                <c:pt idx="55">
                  <c:v>99.643999999999892</c:v>
                </c:pt>
                <c:pt idx="56">
                  <c:v>99.64479999999989</c:v>
                </c:pt>
                <c:pt idx="57">
                  <c:v>99.645599999999888</c:v>
                </c:pt>
                <c:pt idx="58">
                  <c:v>99.646399999999886</c:v>
                </c:pt>
                <c:pt idx="59">
                  <c:v>99.647199999999884</c:v>
                </c:pt>
                <c:pt idx="60">
                  <c:v>99.647999999999882</c:v>
                </c:pt>
                <c:pt idx="61">
                  <c:v>99.648799999999881</c:v>
                </c:pt>
                <c:pt idx="62">
                  <c:v>99.649599999999879</c:v>
                </c:pt>
                <c:pt idx="63">
                  <c:v>99.650399999999877</c:v>
                </c:pt>
                <c:pt idx="64">
                  <c:v>99.651199999999875</c:v>
                </c:pt>
                <c:pt idx="65">
                  <c:v>99.651999999999873</c:v>
                </c:pt>
                <c:pt idx="66">
                  <c:v>99.652799999999871</c:v>
                </c:pt>
                <c:pt idx="67">
                  <c:v>99.653599999999869</c:v>
                </c:pt>
                <c:pt idx="68">
                  <c:v>99.654399999999868</c:v>
                </c:pt>
                <c:pt idx="69">
                  <c:v>99.655199999999866</c:v>
                </c:pt>
                <c:pt idx="70">
                  <c:v>99.655999999999864</c:v>
                </c:pt>
                <c:pt idx="71">
                  <c:v>99.656799999999862</c:v>
                </c:pt>
                <c:pt idx="72">
                  <c:v>99.65759999999986</c:v>
                </c:pt>
                <c:pt idx="73">
                  <c:v>99.658399999999858</c:v>
                </c:pt>
                <c:pt idx="74">
                  <c:v>99.659199999999856</c:v>
                </c:pt>
                <c:pt idx="75">
                  <c:v>99.659999999999854</c:v>
                </c:pt>
                <c:pt idx="76">
                  <c:v>99.660799999999853</c:v>
                </c:pt>
                <c:pt idx="77">
                  <c:v>99.661599999999851</c:v>
                </c:pt>
                <c:pt idx="78">
                  <c:v>99.662399999999849</c:v>
                </c:pt>
                <c:pt idx="79">
                  <c:v>99.663199999999847</c:v>
                </c:pt>
                <c:pt idx="80">
                  <c:v>99.663999999999845</c:v>
                </c:pt>
                <c:pt idx="81">
                  <c:v>99.664799999999843</c:v>
                </c:pt>
                <c:pt idx="82">
                  <c:v>99.665599999999841</c:v>
                </c:pt>
                <c:pt idx="83">
                  <c:v>99.66639999999984</c:v>
                </c:pt>
                <c:pt idx="84">
                  <c:v>99.667199999999838</c:v>
                </c:pt>
                <c:pt idx="85">
                  <c:v>99.667999999999836</c:v>
                </c:pt>
                <c:pt idx="86">
                  <c:v>99.668799999999834</c:v>
                </c:pt>
                <c:pt idx="87">
                  <c:v>99.669599999999832</c:v>
                </c:pt>
                <c:pt idx="88">
                  <c:v>99.67039999999983</c:v>
                </c:pt>
                <c:pt idx="89">
                  <c:v>99.671199999999828</c:v>
                </c:pt>
                <c:pt idx="90">
                  <c:v>99.671999999999827</c:v>
                </c:pt>
                <c:pt idx="91">
                  <c:v>99.672799999999825</c:v>
                </c:pt>
                <c:pt idx="92">
                  <c:v>99.673599999999823</c:v>
                </c:pt>
                <c:pt idx="93">
                  <c:v>99.674399999999821</c:v>
                </c:pt>
                <c:pt idx="94">
                  <c:v>99.675199999999819</c:v>
                </c:pt>
                <c:pt idx="95">
                  <c:v>99.675999999999817</c:v>
                </c:pt>
                <c:pt idx="96">
                  <c:v>99.676799999999815</c:v>
                </c:pt>
                <c:pt idx="97">
                  <c:v>99.677599999999813</c:v>
                </c:pt>
                <c:pt idx="98">
                  <c:v>99.678399999999812</c:v>
                </c:pt>
                <c:pt idx="99">
                  <c:v>99.67919999999981</c:v>
                </c:pt>
                <c:pt idx="100">
                  <c:v>99.679999999999808</c:v>
                </c:pt>
                <c:pt idx="101">
                  <c:v>99.680799999999806</c:v>
                </c:pt>
                <c:pt idx="102">
                  <c:v>99.681599999999804</c:v>
                </c:pt>
                <c:pt idx="103">
                  <c:v>99.682399999999802</c:v>
                </c:pt>
                <c:pt idx="104">
                  <c:v>99.6831999999998</c:v>
                </c:pt>
                <c:pt idx="105">
                  <c:v>99.683999999999799</c:v>
                </c:pt>
                <c:pt idx="106">
                  <c:v>99.684799999999797</c:v>
                </c:pt>
                <c:pt idx="107">
                  <c:v>99.685599999999795</c:v>
                </c:pt>
                <c:pt idx="108">
                  <c:v>99.686399999999793</c:v>
                </c:pt>
                <c:pt idx="109">
                  <c:v>99.687199999999791</c:v>
                </c:pt>
                <c:pt idx="110">
                  <c:v>99.687999999999789</c:v>
                </c:pt>
                <c:pt idx="111">
                  <c:v>99.688799999999787</c:v>
                </c:pt>
                <c:pt idx="112">
                  <c:v>99.689599999999785</c:v>
                </c:pt>
                <c:pt idx="113">
                  <c:v>99.690399999999784</c:v>
                </c:pt>
                <c:pt idx="114">
                  <c:v>99.691199999999782</c:v>
                </c:pt>
                <c:pt idx="115">
                  <c:v>99.69199999999978</c:v>
                </c:pt>
                <c:pt idx="116">
                  <c:v>99.692799999999778</c:v>
                </c:pt>
                <c:pt idx="117">
                  <c:v>99.693599999999776</c:v>
                </c:pt>
                <c:pt idx="118">
                  <c:v>99.694399999999774</c:v>
                </c:pt>
                <c:pt idx="119">
                  <c:v>99.695199999999772</c:v>
                </c:pt>
                <c:pt idx="120">
                  <c:v>99.695999999999771</c:v>
                </c:pt>
                <c:pt idx="121">
                  <c:v>99.696799999999769</c:v>
                </c:pt>
                <c:pt idx="122">
                  <c:v>99.697599999999767</c:v>
                </c:pt>
                <c:pt idx="123">
                  <c:v>99.698399999999765</c:v>
                </c:pt>
                <c:pt idx="124">
                  <c:v>99.699199999999763</c:v>
                </c:pt>
                <c:pt idx="125">
                  <c:v>99.699999999999761</c:v>
                </c:pt>
                <c:pt idx="126">
                  <c:v>99.700799999999759</c:v>
                </c:pt>
                <c:pt idx="127">
                  <c:v>99.701599999999758</c:v>
                </c:pt>
                <c:pt idx="128">
                  <c:v>99.702399999999756</c:v>
                </c:pt>
                <c:pt idx="129">
                  <c:v>99.703199999999754</c:v>
                </c:pt>
                <c:pt idx="130">
                  <c:v>99.703999999999752</c:v>
                </c:pt>
                <c:pt idx="131">
                  <c:v>99.70479999999975</c:v>
                </c:pt>
                <c:pt idx="132">
                  <c:v>99.705599999999748</c:v>
                </c:pt>
                <c:pt idx="133">
                  <c:v>99.706399999999746</c:v>
                </c:pt>
                <c:pt idx="134">
                  <c:v>99.707199999999744</c:v>
                </c:pt>
                <c:pt idx="135">
                  <c:v>99.707999999999743</c:v>
                </c:pt>
                <c:pt idx="136">
                  <c:v>99.708799999999741</c:v>
                </c:pt>
                <c:pt idx="137">
                  <c:v>99.709599999999739</c:v>
                </c:pt>
                <c:pt idx="138">
                  <c:v>99.710399999999737</c:v>
                </c:pt>
                <c:pt idx="139">
                  <c:v>99.711199999999735</c:v>
                </c:pt>
                <c:pt idx="140">
                  <c:v>99.711999999999733</c:v>
                </c:pt>
                <c:pt idx="141">
                  <c:v>99.712799999999731</c:v>
                </c:pt>
                <c:pt idx="142">
                  <c:v>99.71359999999973</c:v>
                </c:pt>
                <c:pt idx="143">
                  <c:v>99.714399999999728</c:v>
                </c:pt>
                <c:pt idx="144">
                  <c:v>99.715199999999726</c:v>
                </c:pt>
                <c:pt idx="145">
                  <c:v>99.715999999999724</c:v>
                </c:pt>
                <c:pt idx="146">
                  <c:v>99.716799999999722</c:v>
                </c:pt>
                <c:pt idx="147">
                  <c:v>99.71759999999972</c:v>
                </c:pt>
                <c:pt idx="148">
                  <c:v>99.718399999999718</c:v>
                </c:pt>
                <c:pt idx="149">
                  <c:v>99.719199999999717</c:v>
                </c:pt>
                <c:pt idx="150">
                  <c:v>99.719999999999715</c:v>
                </c:pt>
                <c:pt idx="151">
                  <c:v>99.720799999999713</c:v>
                </c:pt>
                <c:pt idx="152">
                  <c:v>99.721599999999711</c:v>
                </c:pt>
                <c:pt idx="153">
                  <c:v>99.722399999999709</c:v>
                </c:pt>
                <c:pt idx="154">
                  <c:v>99.723199999999707</c:v>
                </c:pt>
                <c:pt idx="155">
                  <c:v>99.723999999999705</c:v>
                </c:pt>
                <c:pt idx="156">
                  <c:v>99.724799999999703</c:v>
                </c:pt>
                <c:pt idx="157">
                  <c:v>99.725599999999702</c:v>
                </c:pt>
                <c:pt idx="158">
                  <c:v>99.7263999999997</c:v>
                </c:pt>
                <c:pt idx="159">
                  <c:v>99.727199999999698</c:v>
                </c:pt>
                <c:pt idx="160">
                  <c:v>99.727999999999696</c:v>
                </c:pt>
                <c:pt idx="161">
                  <c:v>99.728799999999694</c:v>
                </c:pt>
                <c:pt idx="162">
                  <c:v>99.729599999999692</c:v>
                </c:pt>
                <c:pt idx="163">
                  <c:v>99.73039999999969</c:v>
                </c:pt>
                <c:pt idx="164">
                  <c:v>99.731199999999689</c:v>
                </c:pt>
                <c:pt idx="165">
                  <c:v>99.731999999999687</c:v>
                </c:pt>
                <c:pt idx="166">
                  <c:v>99.732799999999685</c:v>
                </c:pt>
                <c:pt idx="167">
                  <c:v>99.733599999999683</c:v>
                </c:pt>
                <c:pt idx="168">
                  <c:v>99.734399999999681</c:v>
                </c:pt>
                <c:pt idx="169">
                  <c:v>99.735199999999679</c:v>
                </c:pt>
                <c:pt idx="170">
                  <c:v>99.735999999999677</c:v>
                </c:pt>
                <c:pt idx="171">
                  <c:v>99.736799999999675</c:v>
                </c:pt>
                <c:pt idx="172">
                  <c:v>99.737599999999674</c:v>
                </c:pt>
                <c:pt idx="173">
                  <c:v>99.738399999999672</c:v>
                </c:pt>
                <c:pt idx="174">
                  <c:v>99.73919999999967</c:v>
                </c:pt>
                <c:pt idx="175">
                  <c:v>99.739999999999668</c:v>
                </c:pt>
                <c:pt idx="176">
                  <c:v>99.740799999999666</c:v>
                </c:pt>
                <c:pt idx="177">
                  <c:v>99.741599999999664</c:v>
                </c:pt>
                <c:pt idx="178">
                  <c:v>99.742399999999662</c:v>
                </c:pt>
                <c:pt idx="179">
                  <c:v>99.743199999999661</c:v>
                </c:pt>
                <c:pt idx="180">
                  <c:v>99.743999999999659</c:v>
                </c:pt>
                <c:pt idx="181">
                  <c:v>99.744799999999657</c:v>
                </c:pt>
                <c:pt idx="182">
                  <c:v>99.745599999999655</c:v>
                </c:pt>
                <c:pt idx="183">
                  <c:v>99.746399999999653</c:v>
                </c:pt>
                <c:pt idx="184">
                  <c:v>99.747199999999651</c:v>
                </c:pt>
                <c:pt idx="185">
                  <c:v>99.747999999999649</c:v>
                </c:pt>
                <c:pt idx="186">
                  <c:v>99.748799999999648</c:v>
                </c:pt>
                <c:pt idx="187">
                  <c:v>99.749599999999646</c:v>
                </c:pt>
                <c:pt idx="188">
                  <c:v>99.750399999999644</c:v>
                </c:pt>
                <c:pt idx="189">
                  <c:v>99.751199999999642</c:v>
                </c:pt>
                <c:pt idx="190">
                  <c:v>99.75199999999964</c:v>
                </c:pt>
                <c:pt idx="191">
                  <c:v>99.752799999999638</c:v>
                </c:pt>
                <c:pt idx="192">
                  <c:v>99.753599999999636</c:v>
                </c:pt>
                <c:pt idx="193">
                  <c:v>99.754399999999634</c:v>
                </c:pt>
                <c:pt idx="194">
                  <c:v>99.755199999999633</c:v>
                </c:pt>
                <c:pt idx="195">
                  <c:v>99.755999999999631</c:v>
                </c:pt>
                <c:pt idx="196">
                  <c:v>99.756799999999629</c:v>
                </c:pt>
                <c:pt idx="197">
                  <c:v>99.757599999999627</c:v>
                </c:pt>
                <c:pt idx="198">
                  <c:v>99.758399999999625</c:v>
                </c:pt>
                <c:pt idx="199">
                  <c:v>99.759199999999623</c:v>
                </c:pt>
                <c:pt idx="200">
                  <c:v>99.759999999999621</c:v>
                </c:pt>
                <c:pt idx="201">
                  <c:v>99.76079999999962</c:v>
                </c:pt>
                <c:pt idx="202">
                  <c:v>99.761599999999618</c:v>
                </c:pt>
                <c:pt idx="203">
                  <c:v>99.762399999999616</c:v>
                </c:pt>
                <c:pt idx="204">
                  <c:v>99.763199999999614</c:v>
                </c:pt>
                <c:pt idx="205">
                  <c:v>99.763999999999612</c:v>
                </c:pt>
                <c:pt idx="206">
                  <c:v>99.76479999999961</c:v>
                </c:pt>
                <c:pt idx="207">
                  <c:v>99.765599999999608</c:v>
                </c:pt>
                <c:pt idx="208">
                  <c:v>99.766399999999607</c:v>
                </c:pt>
                <c:pt idx="209">
                  <c:v>99.767199999999605</c:v>
                </c:pt>
                <c:pt idx="210">
                  <c:v>99.767999999999603</c:v>
                </c:pt>
                <c:pt idx="211">
                  <c:v>99.768799999999601</c:v>
                </c:pt>
                <c:pt idx="212">
                  <c:v>99.769599999999599</c:v>
                </c:pt>
                <c:pt idx="213">
                  <c:v>99.770399999999597</c:v>
                </c:pt>
                <c:pt idx="214">
                  <c:v>99.771199999999595</c:v>
                </c:pt>
                <c:pt idx="215">
                  <c:v>99.771999999999593</c:v>
                </c:pt>
                <c:pt idx="216">
                  <c:v>99.772799999999592</c:v>
                </c:pt>
                <c:pt idx="217">
                  <c:v>99.77359999999959</c:v>
                </c:pt>
                <c:pt idx="218">
                  <c:v>99.774399999999588</c:v>
                </c:pt>
                <c:pt idx="219">
                  <c:v>99.775199999999586</c:v>
                </c:pt>
                <c:pt idx="220">
                  <c:v>99.775999999999584</c:v>
                </c:pt>
                <c:pt idx="221">
                  <c:v>99.776799999999582</c:v>
                </c:pt>
                <c:pt idx="222">
                  <c:v>99.77759999999958</c:v>
                </c:pt>
                <c:pt idx="223">
                  <c:v>99.778399999999579</c:v>
                </c:pt>
                <c:pt idx="224">
                  <c:v>99.779199999999577</c:v>
                </c:pt>
                <c:pt idx="225">
                  <c:v>99.779999999999575</c:v>
                </c:pt>
                <c:pt idx="226">
                  <c:v>99.780799999999573</c:v>
                </c:pt>
                <c:pt idx="227">
                  <c:v>99.781599999999571</c:v>
                </c:pt>
                <c:pt idx="228">
                  <c:v>99.782399999999569</c:v>
                </c:pt>
                <c:pt idx="229">
                  <c:v>99.783199999999567</c:v>
                </c:pt>
                <c:pt idx="230">
                  <c:v>99.783999999999565</c:v>
                </c:pt>
                <c:pt idx="231">
                  <c:v>99.784799999999564</c:v>
                </c:pt>
                <c:pt idx="232">
                  <c:v>99.785599999999562</c:v>
                </c:pt>
                <c:pt idx="233">
                  <c:v>99.78639999999956</c:v>
                </c:pt>
                <c:pt idx="234">
                  <c:v>99.787199999999558</c:v>
                </c:pt>
                <c:pt idx="235">
                  <c:v>99.787999999999556</c:v>
                </c:pt>
                <c:pt idx="236">
                  <c:v>99.788799999999554</c:v>
                </c:pt>
                <c:pt idx="237">
                  <c:v>99.789599999999552</c:v>
                </c:pt>
                <c:pt idx="238">
                  <c:v>99.790399999999551</c:v>
                </c:pt>
                <c:pt idx="239">
                  <c:v>99.791199999999549</c:v>
                </c:pt>
                <c:pt idx="240">
                  <c:v>99.791999999999547</c:v>
                </c:pt>
                <c:pt idx="241">
                  <c:v>99.792799999999545</c:v>
                </c:pt>
                <c:pt idx="242">
                  <c:v>99.793599999999543</c:v>
                </c:pt>
                <c:pt idx="243">
                  <c:v>99.794399999999541</c:v>
                </c:pt>
                <c:pt idx="244">
                  <c:v>99.795199999999539</c:v>
                </c:pt>
                <c:pt idx="245">
                  <c:v>99.795999999999538</c:v>
                </c:pt>
                <c:pt idx="246">
                  <c:v>99.796799999999536</c:v>
                </c:pt>
                <c:pt idx="247">
                  <c:v>99.797599999999534</c:v>
                </c:pt>
                <c:pt idx="248">
                  <c:v>99.798399999999532</c:v>
                </c:pt>
                <c:pt idx="249">
                  <c:v>99.79919999999953</c:v>
                </c:pt>
                <c:pt idx="250">
                  <c:v>99.799999999999528</c:v>
                </c:pt>
                <c:pt idx="251">
                  <c:v>99.800799999999526</c:v>
                </c:pt>
                <c:pt idx="252">
                  <c:v>99.801599999999524</c:v>
                </c:pt>
                <c:pt idx="253">
                  <c:v>99.802399999999523</c:v>
                </c:pt>
                <c:pt idx="254">
                  <c:v>99.803199999999521</c:v>
                </c:pt>
                <c:pt idx="255">
                  <c:v>99.803999999999519</c:v>
                </c:pt>
                <c:pt idx="256">
                  <c:v>99.804799999999517</c:v>
                </c:pt>
                <c:pt idx="257">
                  <c:v>99.805599999999515</c:v>
                </c:pt>
                <c:pt idx="258">
                  <c:v>99.806399999999513</c:v>
                </c:pt>
                <c:pt idx="259">
                  <c:v>99.807199999999511</c:v>
                </c:pt>
                <c:pt idx="260">
                  <c:v>99.80799999999951</c:v>
                </c:pt>
                <c:pt idx="261">
                  <c:v>99.808799999999508</c:v>
                </c:pt>
                <c:pt idx="262">
                  <c:v>99.809599999999506</c:v>
                </c:pt>
                <c:pt idx="263">
                  <c:v>99.810399999999504</c:v>
                </c:pt>
                <c:pt idx="264">
                  <c:v>99.811199999999502</c:v>
                </c:pt>
                <c:pt idx="265">
                  <c:v>99.8119999999995</c:v>
                </c:pt>
                <c:pt idx="266">
                  <c:v>99.812799999999498</c:v>
                </c:pt>
                <c:pt idx="267">
                  <c:v>99.813599999999497</c:v>
                </c:pt>
                <c:pt idx="268">
                  <c:v>99.814399999999495</c:v>
                </c:pt>
                <c:pt idx="269">
                  <c:v>99.815199999999493</c:v>
                </c:pt>
                <c:pt idx="270">
                  <c:v>99.815999999999491</c:v>
                </c:pt>
                <c:pt idx="271">
                  <c:v>99.816799999999489</c:v>
                </c:pt>
                <c:pt idx="272">
                  <c:v>99.817599999999487</c:v>
                </c:pt>
                <c:pt idx="273">
                  <c:v>99.818399999999485</c:v>
                </c:pt>
                <c:pt idx="274">
                  <c:v>99.819199999999483</c:v>
                </c:pt>
                <c:pt idx="275">
                  <c:v>99.819999999999482</c:v>
                </c:pt>
                <c:pt idx="276">
                  <c:v>99.82079999999948</c:v>
                </c:pt>
                <c:pt idx="277">
                  <c:v>99.821599999999478</c:v>
                </c:pt>
                <c:pt idx="278">
                  <c:v>99.822399999999476</c:v>
                </c:pt>
                <c:pt idx="279">
                  <c:v>99.823199999999474</c:v>
                </c:pt>
                <c:pt idx="280">
                  <c:v>99.823999999999472</c:v>
                </c:pt>
                <c:pt idx="281">
                  <c:v>99.82479999999947</c:v>
                </c:pt>
                <c:pt idx="282">
                  <c:v>99.825599999999469</c:v>
                </c:pt>
                <c:pt idx="283">
                  <c:v>99.826399999999467</c:v>
                </c:pt>
                <c:pt idx="284">
                  <c:v>99.827199999999465</c:v>
                </c:pt>
                <c:pt idx="285">
                  <c:v>99.827999999999463</c:v>
                </c:pt>
                <c:pt idx="286">
                  <c:v>99.828799999999461</c:v>
                </c:pt>
                <c:pt idx="287">
                  <c:v>99.829599999999459</c:v>
                </c:pt>
                <c:pt idx="288">
                  <c:v>99.830399999999457</c:v>
                </c:pt>
                <c:pt idx="289">
                  <c:v>99.831199999999455</c:v>
                </c:pt>
                <c:pt idx="290">
                  <c:v>99.831999999999454</c:v>
                </c:pt>
                <c:pt idx="291">
                  <c:v>99.832799999999452</c:v>
                </c:pt>
                <c:pt idx="292">
                  <c:v>99.83359999999945</c:v>
                </c:pt>
                <c:pt idx="293">
                  <c:v>99.834399999999448</c:v>
                </c:pt>
                <c:pt idx="294">
                  <c:v>99.835199999999446</c:v>
                </c:pt>
                <c:pt idx="295">
                  <c:v>99.835999999999444</c:v>
                </c:pt>
                <c:pt idx="296">
                  <c:v>99.836799999999442</c:v>
                </c:pt>
                <c:pt idx="297">
                  <c:v>99.837599999999441</c:v>
                </c:pt>
                <c:pt idx="298">
                  <c:v>99.838399999999439</c:v>
                </c:pt>
                <c:pt idx="299">
                  <c:v>99.839199999999437</c:v>
                </c:pt>
                <c:pt idx="300">
                  <c:v>99.839999999999435</c:v>
                </c:pt>
                <c:pt idx="301">
                  <c:v>99.840799999999433</c:v>
                </c:pt>
                <c:pt idx="302">
                  <c:v>99.841599999999431</c:v>
                </c:pt>
                <c:pt idx="303">
                  <c:v>99.842399999999429</c:v>
                </c:pt>
                <c:pt idx="304">
                  <c:v>99.843199999999428</c:v>
                </c:pt>
                <c:pt idx="305">
                  <c:v>99.843999999999426</c:v>
                </c:pt>
                <c:pt idx="306">
                  <c:v>99.844799999999424</c:v>
                </c:pt>
                <c:pt idx="307">
                  <c:v>99.845599999999422</c:v>
                </c:pt>
                <c:pt idx="308">
                  <c:v>99.84639999999942</c:v>
                </c:pt>
                <c:pt idx="309">
                  <c:v>99.847199999999418</c:v>
                </c:pt>
                <c:pt idx="310">
                  <c:v>99.847999999999416</c:v>
                </c:pt>
                <c:pt idx="311">
                  <c:v>99.848799999999414</c:v>
                </c:pt>
                <c:pt idx="312">
                  <c:v>99.849599999999413</c:v>
                </c:pt>
                <c:pt idx="313">
                  <c:v>99.850399999999411</c:v>
                </c:pt>
                <c:pt idx="314">
                  <c:v>99.851199999999409</c:v>
                </c:pt>
                <c:pt idx="315">
                  <c:v>99.851999999999407</c:v>
                </c:pt>
                <c:pt idx="316">
                  <c:v>99.852799999999405</c:v>
                </c:pt>
                <c:pt idx="317">
                  <c:v>99.853599999999403</c:v>
                </c:pt>
                <c:pt idx="318">
                  <c:v>99.854399999999401</c:v>
                </c:pt>
                <c:pt idx="319">
                  <c:v>99.8551999999994</c:v>
                </c:pt>
                <c:pt idx="320">
                  <c:v>99.855999999999398</c:v>
                </c:pt>
                <c:pt idx="321">
                  <c:v>99.856799999999396</c:v>
                </c:pt>
                <c:pt idx="322">
                  <c:v>99.857599999999394</c:v>
                </c:pt>
                <c:pt idx="323">
                  <c:v>99.858399999999392</c:v>
                </c:pt>
                <c:pt idx="324">
                  <c:v>99.85919999999939</c:v>
                </c:pt>
                <c:pt idx="325">
                  <c:v>99.859999999999388</c:v>
                </c:pt>
                <c:pt idx="326">
                  <c:v>99.860799999999387</c:v>
                </c:pt>
                <c:pt idx="327">
                  <c:v>99.861599999999385</c:v>
                </c:pt>
                <c:pt idx="328">
                  <c:v>99.862399999999383</c:v>
                </c:pt>
                <c:pt idx="329">
                  <c:v>99.863199999999381</c:v>
                </c:pt>
                <c:pt idx="330">
                  <c:v>99.863999999999379</c:v>
                </c:pt>
                <c:pt idx="331">
                  <c:v>99.864799999999377</c:v>
                </c:pt>
                <c:pt idx="332">
                  <c:v>99.865599999999375</c:v>
                </c:pt>
                <c:pt idx="333">
                  <c:v>99.866399999999373</c:v>
                </c:pt>
                <c:pt idx="334">
                  <c:v>99.867199999999372</c:v>
                </c:pt>
                <c:pt idx="335">
                  <c:v>99.86799999999937</c:v>
                </c:pt>
                <c:pt idx="336">
                  <c:v>99.868799999999368</c:v>
                </c:pt>
                <c:pt idx="337">
                  <c:v>99.869599999999366</c:v>
                </c:pt>
                <c:pt idx="338">
                  <c:v>99.870399999999364</c:v>
                </c:pt>
                <c:pt idx="339">
                  <c:v>99.871199999999362</c:v>
                </c:pt>
                <c:pt idx="340">
                  <c:v>99.87199999999936</c:v>
                </c:pt>
                <c:pt idx="341">
                  <c:v>99.872799999999359</c:v>
                </c:pt>
                <c:pt idx="342">
                  <c:v>99.873599999999357</c:v>
                </c:pt>
                <c:pt idx="343">
                  <c:v>99.874399999999355</c:v>
                </c:pt>
                <c:pt idx="344">
                  <c:v>99.875199999999353</c:v>
                </c:pt>
                <c:pt idx="345">
                  <c:v>99.875999999999351</c:v>
                </c:pt>
                <c:pt idx="346">
                  <c:v>99.876799999999349</c:v>
                </c:pt>
                <c:pt idx="347">
                  <c:v>99.877599999999347</c:v>
                </c:pt>
                <c:pt idx="348">
                  <c:v>99.878399999999345</c:v>
                </c:pt>
                <c:pt idx="349">
                  <c:v>99.879199999999344</c:v>
                </c:pt>
                <c:pt idx="350">
                  <c:v>99.879999999999342</c:v>
                </c:pt>
                <c:pt idx="351">
                  <c:v>99.88079999999934</c:v>
                </c:pt>
                <c:pt idx="352">
                  <c:v>99.881599999999338</c:v>
                </c:pt>
                <c:pt idx="353">
                  <c:v>99.882399999999336</c:v>
                </c:pt>
                <c:pt idx="354">
                  <c:v>99.883199999999334</c:v>
                </c:pt>
                <c:pt idx="355">
                  <c:v>99.883999999999332</c:v>
                </c:pt>
                <c:pt idx="356">
                  <c:v>99.884799999999331</c:v>
                </c:pt>
                <c:pt idx="357">
                  <c:v>99.885599999999329</c:v>
                </c:pt>
                <c:pt idx="358">
                  <c:v>99.886399999999327</c:v>
                </c:pt>
                <c:pt idx="359">
                  <c:v>99.887199999999325</c:v>
                </c:pt>
                <c:pt idx="360">
                  <c:v>99.887999999999323</c:v>
                </c:pt>
                <c:pt idx="361">
                  <c:v>99.888799999999321</c:v>
                </c:pt>
                <c:pt idx="362">
                  <c:v>99.889599999999319</c:v>
                </c:pt>
                <c:pt idx="363">
                  <c:v>99.890399999999318</c:v>
                </c:pt>
                <c:pt idx="364">
                  <c:v>99.891199999999316</c:v>
                </c:pt>
                <c:pt idx="365">
                  <c:v>99.891999999999314</c:v>
                </c:pt>
                <c:pt idx="366">
                  <c:v>99.892799999999312</c:v>
                </c:pt>
                <c:pt idx="367">
                  <c:v>99.89359999999931</c:v>
                </c:pt>
                <c:pt idx="368">
                  <c:v>99.894399999999308</c:v>
                </c:pt>
                <c:pt idx="369">
                  <c:v>99.895199999999306</c:v>
                </c:pt>
                <c:pt idx="370">
                  <c:v>99.895999999999304</c:v>
                </c:pt>
                <c:pt idx="371">
                  <c:v>99.896799999999303</c:v>
                </c:pt>
                <c:pt idx="372">
                  <c:v>99.897599999999301</c:v>
                </c:pt>
                <c:pt idx="373">
                  <c:v>99.898399999999299</c:v>
                </c:pt>
                <c:pt idx="374">
                  <c:v>99.899199999999297</c:v>
                </c:pt>
                <c:pt idx="375">
                  <c:v>99.899999999999295</c:v>
                </c:pt>
                <c:pt idx="376">
                  <c:v>99.900799999999293</c:v>
                </c:pt>
                <c:pt idx="377">
                  <c:v>99.901599999999291</c:v>
                </c:pt>
                <c:pt idx="378">
                  <c:v>99.90239999999929</c:v>
                </c:pt>
                <c:pt idx="379">
                  <c:v>99.903199999999288</c:v>
                </c:pt>
                <c:pt idx="380">
                  <c:v>99.903999999999286</c:v>
                </c:pt>
                <c:pt idx="381">
                  <c:v>99.904799999999284</c:v>
                </c:pt>
                <c:pt idx="382">
                  <c:v>99.905599999999282</c:v>
                </c:pt>
                <c:pt idx="383">
                  <c:v>99.90639999999928</c:v>
                </c:pt>
                <c:pt idx="384">
                  <c:v>99.907199999999278</c:v>
                </c:pt>
                <c:pt idx="385">
                  <c:v>99.907999999999276</c:v>
                </c:pt>
                <c:pt idx="386">
                  <c:v>99.908799999999275</c:v>
                </c:pt>
                <c:pt idx="387">
                  <c:v>99.909599999999273</c:v>
                </c:pt>
                <c:pt idx="388">
                  <c:v>99.910399999999271</c:v>
                </c:pt>
                <c:pt idx="389">
                  <c:v>99.911199999999269</c:v>
                </c:pt>
                <c:pt idx="390">
                  <c:v>99.911999999999267</c:v>
                </c:pt>
                <c:pt idx="391">
                  <c:v>99.912799999999265</c:v>
                </c:pt>
                <c:pt idx="392">
                  <c:v>99.913599999999263</c:v>
                </c:pt>
                <c:pt idx="393">
                  <c:v>99.914399999999262</c:v>
                </c:pt>
                <c:pt idx="394">
                  <c:v>99.91519999999926</c:v>
                </c:pt>
                <c:pt idx="395">
                  <c:v>99.915999999999258</c:v>
                </c:pt>
                <c:pt idx="396">
                  <c:v>99.916799999999256</c:v>
                </c:pt>
                <c:pt idx="397">
                  <c:v>99.917599999999254</c:v>
                </c:pt>
                <c:pt idx="398">
                  <c:v>99.918399999999252</c:v>
                </c:pt>
                <c:pt idx="399">
                  <c:v>99.91919999999925</c:v>
                </c:pt>
                <c:pt idx="400">
                  <c:v>99.919999999999249</c:v>
                </c:pt>
                <c:pt idx="401">
                  <c:v>99.920799999999247</c:v>
                </c:pt>
                <c:pt idx="402">
                  <c:v>99.921599999999245</c:v>
                </c:pt>
                <c:pt idx="403">
                  <c:v>99.922399999999243</c:v>
                </c:pt>
                <c:pt idx="404">
                  <c:v>99.923199999999241</c:v>
                </c:pt>
                <c:pt idx="405">
                  <c:v>99.923999999999239</c:v>
                </c:pt>
                <c:pt idx="406">
                  <c:v>99.924799999999237</c:v>
                </c:pt>
                <c:pt idx="407">
                  <c:v>99.925599999999235</c:v>
                </c:pt>
                <c:pt idx="408">
                  <c:v>99.926399999999234</c:v>
                </c:pt>
                <c:pt idx="409">
                  <c:v>99.927199999999232</c:v>
                </c:pt>
                <c:pt idx="410">
                  <c:v>99.92799999999923</c:v>
                </c:pt>
                <c:pt idx="411">
                  <c:v>99.928799999999228</c:v>
                </c:pt>
                <c:pt idx="412">
                  <c:v>99.929599999999226</c:v>
                </c:pt>
                <c:pt idx="413">
                  <c:v>99.930399999999224</c:v>
                </c:pt>
                <c:pt idx="414">
                  <c:v>99.931199999999222</c:v>
                </c:pt>
                <c:pt idx="415">
                  <c:v>99.931999999999221</c:v>
                </c:pt>
                <c:pt idx="416">
                  <c:v>99.932799999999219</c:v>
                </c:pt>
                <c:pt idx="417">
                  <c:v>99.933599999999217</c:v>
                </c:pt>
                <c:pt idx="418">
                  <c:v>99.934399999999215</c:v>
                </c:pt>
                <c:pt idx="419">
                  <c:v>99.935199999999213</c:v>
                </c:pt>
                <c:pt idx="420">
                  <c:v>99.935999999999211</c:v>
                </c:pt>
                <c:pt idx="421">
                  <c:v>99.936799999999209</c:v>
                </c:pt>
                <c:pt idx="422">
                  <c:v>99.937599999999208</c:v>
                </c:pt>
                <c:pt idx="423">
                  <c:v>99.938399999999206</c:v>
                </c:pt>
                <c:pt idx="424">
                  <c:v>99.939199999999204</c:v>
                </c:pt>
                <c:pt idx="425">
                  <c:v>99.939999999999202</c:v>
                </c:pt>
                <c:pt idx="426">
                  <c:v>99.9407999999992</c:v>
                </c:pt>
                <c:pt idx="427">
                  <c:v>99.941599999999198</c:v>
                </c:pt>
                <c:pt idx="428">
                  <c:v>99.942399999999196</c:v>
                </c:pt>
                <c:pt idx="429">
                  <c:v>99.943199999999194</c:v>
                </c:pt>
                <c:pt idx="430">
                  <c:v>99.943999999999193</c:v>
                </c:pt>
                <c:pt idx="431">
                  <c:v>99.944799999999191</c:v>
                </c:pt>
                <c:pt idx="432">
                  <c:v>99.945599999999189</c:v>
                </c:pt>
                <c:pt idx="433">
                  <c:v>99.946399999999187</c:v>
                </c:pt>
                <c:pt idx="434">
                  <c:v>99.947199999999185</c:v>
                </c:pt>
                <c:pt idx="435">
                  <c:v>99.947999999999183</c:v>
                </c:pt>
                <c:pt idx="436">
                  <c:v>99.948799999999181</c:v>
                </c:pt>
                <c:pt idx="437">
                  <c:v>99.94959999999918</c:v>
                </c:pt>
                <c:pt idx="438">
                  <c:v>99.950399999999178</c:v>
                </c:pt>
                <c:pt idx="439">
                  <c:v>99.951199999999176</c:v>
                </c:pt>
                <c:pt idx="440">
                  <c:v>99.951999999999174</c:v>
                </c:pt>
                <c:pt idx="441">
                  <c:v>99.952799999999172</c:v>
                </c:pt>
                <c:pt idx="442">
                  <c:v>99.95359999999917</c:v>
                </c:pt>
                <c:pt idx="443">
                  <c:v>99.954399999999168</c:v>
                </c:pt>
                <c:pt idx="444">
                  <c:v>99.955199999999166</c:v>
                </c:pt>
                <c:pt idx="445">
                  <c:v>99.955999999999165</c:v>
                </c:pt>
                <c:pt idx="446">
                  <c:v>99.956799999999163</c:v>
                </c:pt>
                <c:pt idx="447">
                  <c:v>99.957599999999161</c:v>
                </c:pt>
                <c:pt idx="448">
                  <c:v>99.958399999999159</c:v>
                </c:pt>
                <c:pt idx="449">
                  <c:v>99.959199999999157</c:v>
                </c:pt>
                <c:pt idx="450">
                  <c:v>99.959999999999155</c:v>
                </c:pt>
                <c:pt idx="451">
                  <c:v>99.960799999999153</c:v>
                </c:pt>
                <c:pt idx="452">
                  <c:v>99.961599999999152</c:v>
                </c:pt>
                <c:pt idx="453">
                  <c:v>99.96239999999915</c:v>
                </c:pt>
                <c:pt idx="454">
                  <c:v>99.963199999999148</c:v>
                </c:pt>
                <c:pt idx="455">
                  <c:v>99.963999999999146</c:v>
                </c:pt>
                <c:pt idx="456">
                  <c:v>99.964799999999144</c:v>
                </c:pt>
                <c:pt idx="457">
                  <c:v>99.965599999999142</c:v>
                </c:pt>
                <c:pt idx="458">
                  <c:v>99.96639999999914</c:v>
                </c:pt>
                <c:pt idx="459">
                  <c:v>99.967199999999139</c:v>
                </c:pt>
                <c:pt idx="460">
                  <c:v>99.967999999999137</c:v>
                </c:pt>
                <c:pt idx="461">
                  <c:v>99.968799999999135</c:v>
                </c:pt>
                <c:pt idx="462">
                  <c:v>99.969599999999133</c:v>
                </c:pt>
                <c:pt idx="463">
                  <c:v>99.970399999999131</c:v>
                </c:pt>
                <c:pt idx="464">
                  <c:v>99.971199999999129</c:v>
                </c:pt>
                <c:pt idx="465">
                  <c:v>99.971999999999127</c:v>
                </c:pt>
                <c:pt idx="466">
                  <c:v>99.972799999999125</c:v>
                </c:pt>
                <c:pt idx="467">
                  <c:v>99.973599999999124</c:v>
                </c:pt>
                <c:pt idx="468">
                  <c:v>99.974399999999122</c:v>
                </c:pt>
                <c:pt idx="469">
                  <c:v>99.97519999999912</c:v>
                </c:pt>
                <c:pt idx="470">
                  <c:v>99.975999999999118</c:v>
                </c:pt>
                <c:pt idx="471">
                  <c:v>99.976799999999116</c:v>
                </c:pt>
                <c:pt idx="472">
                  <c:v>99.977599999999114</c:v>
                </c:pt>
                <c:pt idx="473">
                  <c:v>99.978399999999112</c:v>
                </c:pt>
                <c:pt idx="474">
                  <c:v>99.979199999999111</c:v>
                </c:pt>
                <c:pt idx="475">
                  <c:v>99.979999999999109</c:v>
                </c:pt>
                <c:pt idx="476">
                  <c:v>99.980799999999107</c:v>
                </c:pt>
                <c:pt idx="477">
                  <c:v>99.981599999999105</c:v>
                </c:pt>
                <c:pt idx="478">
                  <c:v>99.982399999999103</c:v>
                </c:pt>
                <c:pt idx="479">
                  <c:v>99.983199999999101</c:v>
                </c:pt>
                <c:pt idx="480">
                  <c:v>99.983999999999099</c:v>
                </c:pt>
                <c:pt idx="481">
                  <c:v>99.984799999999098</c:v>
                </c:pt>
                <c:pt idx="482">
                  <c:v>99.985599999999096</c:v>
                </c:pt>
                <c:pt idx="483">
                  <c:v>99.986399999999094</c:v>
                </c:pt>
                <c:pt idx="484">
                  <c:v>99.987199999999092</c:v>
                </c:pt>
                <c:pt idx="485">
                  <c:v>99.98799999999909</c:v>
                </c:pt>
                <c:pt idx="486">
                  <c:v>99.988799999999088</c:v>
                </c:pt>
                <c:pt idx="487">
                  <c:v>99.989599999999086</c:v>
                </c:pt>
                <c:pt idx="488">
                  <c:v>99.990399999999084</c:v>
                </c:pt>
                <c:pt idx="489">
                  <c:v>99.991199999999083</c:v>
                </c:pt>
                <c:pt idx="490">
                  <c:v>99.991999999999081</c:v>
                </c:pt>
                <c:pt idx="491">
                  <c:v>99.992799999999079</c:v>
                </c:pt>
                <c:pt idx="492">
                  <c:v>99.993599999999077</c:v>
                </c:pt>
                <c:pt idx="493">
                  <c:v>99.994399999999075</c:v>
                </c:pt>
                <c:pt idx="494">
                  <c:v>99.995199999999073</c:v>
                </c:pt>
                <c:pt idx="495">
                  <c:v>99.995999999999071</c:v>
                </c:pt>
                <c:pt idx="496">
                  <c:v>99.99679999999907</c:v>
                </c:pt>
                <c:pt idx="497">
                  <c:v>99.997599999999068</c:v>
                </c:pt>
                <c:pt idx="498">
                  <c:v>99.998399999999066</c:v>
                </c:pt>
                <c:pt idx="499">
                  <c:v>99.999199999999064</c:v>
                </c:pt>
                <c:pt idx="500">
                  <c:v>99.999999999999062</c:v>
                </c:pt>
                <c:pt idx="501">
                  <c:v>100.00079999999906</c:v>
                </c:pt>
                <c:pt idx="502">
                  <c:v>100.00159999999906</c:v>
                </c:pt>
                <c:pt idx="503">
                  <c:v>100.00239999999906</c:v>
                </c:pt>
                <c:pt idx="504">
                  <c:v>100.00319999999905</c:v>
                </c:pt>
                <c:pt idx="505">
                  <c:v>100.00399999999905</c:v>
                </c:pt>
                <c:pt idx="506">
                  <c:v>100.00479999999905</c:v>
                </c:pt>
                <c:pt idx="507">
                  <c:v>100.00559999999905</c:v>
                </c:pt>
                <c:pt idx="508">
                  <c:v>100.00639999999905</c:v>
                </c:pt>
                <c:pt idx="509">
                  <c:v>100.00719999999905</c:v>
                </c:pt>
                <c:pt idx="510">
                  <c:v>100.00799999999904</c:v>
                </c:pt>
                <c:pt idx="511">
                  <c:v>100.00879999999904</c:v>
                </c:pt>
                <c:pt idx="512">
                  <c:v>100.00959999999904</c:v>
                </c:pt>
                <c:pt idx="513">
                  <c:v>100.01039999999904</c:v>
                </c:pt>
                <c:pt idx="514">
                  <c:v>100.01119999999904</c:v>
                </c:pt>
                <c:pt idx="515">
                  <c:v>100.01199999999903</c:v>
                </c:pt>
                <c:pt idx="516">
                  <c:v>100.01279999999903</c:v>
                </c:pt>
                <c:pt idx="517">
                  <c:v>100.01359999999903</c:v>
                </c:pt>
                <c:pt idx="518">
                  <c:v>100.01439999999903</c:v>
                </c:pt>
                <c:pt idx="519">
                  <c:v>100.01519999999903</c:v>
                </c:pt>
                <c:pt idx="520">
                  <c:v>100.01599999999902</c:v>
                </c:pt>
                <c:pt idx="521">
                  <c:v>100.01679999999902</c:v>
                </c:pt>
                <c:pt idx="522">
                  <c:v>100.01759999999902</c:v>
                </c:pt>
                <c:pt idx="523">
                  <c:v>100.01839999999902</c:v>
                </c:pt>
                <c:pt idx="524">
                  <c:v>100.01919999999902</c:v>
                </c:pt>
                <c:pt idx="525">
                  <c:v>100.01999999999902</c:v>
                </c:pt>
                <c:pt idx="526">
                  <c:v>100.02079999999901</c:v>
                </c:pt>
                <c:pt idx="527">
                  <c:v>100.02159999999901</c:v>
                </c:pt>
                <c:pt idx="528">
                  <c:v>100.02239999999901</c:v>
                </c:pt>
                <c:pt idx="529">
                  <c:v>100.02319999999901</c:v>
                </c:pt>
                <c:pt idx="530">
                  <c:v>100.02399999999901</c:v>
                </c:pt>
                <c:pt idx="531">
                  <c:v>100.024799999999</c:v>
                </c:pt>
                <c:pt idx="532">
                  <c:v>100.025599999999</c:v>
                </c:pt>
                <c:pt idx="533">
                  <c:v>100.026399999999</c:v>
                </c:pt>
                <c:pt idx="534">
                  <c:v>100.027199999999</c:v>
                </c:pt>
                <c:pt idx="535">
                  <c:v>100.027999999999</c:v>
                </c:pt>
                <c:pt idx="536">
                  <c:v>100.02879999999899</c:v>
                </c:pt>
                <c:pt idx="537">
                  <c:v>100.02959999999899</c:v>
                </c:pt>
                <c:pt idx="538">
                  <c:v>100.03039999999899</c:v>
                </c:pt>
                <c:pt idx="539">
                  <c:v>100.03119999999899</c:v>
                </c:pt>
                <c:pt idx="540">
                  <c:v>100.03199999999899</c:v>
                </c:pt>
                <c:pt idx="541">
                  <c:v>100.03279999999899</c:v>
                </c:pt>
                <c:pt idx="542">
                  <c:v>100.03359999999898</c:v>
                </c:pt>
                <c:pt idx="543">
                  <c:v>100.03439999999898</c:v>
                </c:pt>
                <c:pt idx="544">
                  <c:v>100.03519999999898</c:v>
                </c:pt>
                <c:pt idx="545">
                  <c:v>100.03599999999898</c:v>
                </c:pt>
                <c:pt idx="546">
                  <c:v>100.03679999999898</c:v>
                </c:pt>
                <c:pt idx="547">
                  <c:v>100.03759999999897</c:v>
                </c:pt>
                <c:pt idx="548">
                  <c:v>100.03839999999897</c:v>
                </c:pt>
                <c:pt idx="549">
                  <c:v>100.03919999999897</c:v>
                </c:pt>
                <c:pt idx="550">
                  <c:v>100.03999999999897</c:v>
                </c:pt>
                <c:pt idx="551">
                  <c:v>100.04079999999897</c:v>
                </c:pt>
                <c:pt idx="552">
                  <c:v>100.04159999999897</c:v>
                </c:pt>
                <c:pt idx="553">
                  <c:v>100.04239999999896</c:v>
                </c:pt>
                <c:pt idx="554">
                  <c:v>100.04319999999896</c:v>
                </c:pt>
                <c:pt idx="555">
                  <c:v>100.04399999999896</c:v>
                </c:pt>
                <c:pt idx="556">
                  <c:v>100.04479999999896</c:v>
                </c:pt>
                <c:pt idx="557">
                  <c:v>100.04559999999896</c:v>
                </c:pt>
                <c:pt idx="558">
                  <c:v>100.04639999999895</c:v>
                </c:pt>
                <c:pt idx="559">
                  <c:v>100.04719999999895</c:v>
                </c:pt>
                <c:pt idx="560">
                  <c:v>100.04799999999895</c:v>
                </c:pt>
                <c:pt idx="561">
                  <c:v>100.04879999999895</c:v>
                </c:pt>
                <c:pt idx="562">
                  <c:v>100.04959999999895</c:v>
                </c:pt>
                <c:pt idx="563">
                  <c:v>100.05039999999894</c:v>
                </c:pt>
                <c:pt idx="564">
                  <c:v>100.05119999999894</c:v>
                </c:pt>
                <c:pt idx="565">
                  <c:v>100.05199999999894</c:v>
                </c:pt>
                <c:pt idx="566">
                  <c:v>100.05279999999894</c:v>
                </c:pt>
                <c:pt idx="567">
                  <c:v>100.05359999999894</c:v>
                </c:pt>
                <c:pt idx="568">
                  <c:v>100.05439999999894</c:v>
                </c:pt>
                <c:pt idx="569">
                  <c:v>100.05519999999893</c:v>
                </c:pt>
                <c:pt idx="570">
                  <c:v>100.05599999999893</c:v>
                </c:pt>
                <c:pt idx="571">
                  <c:v>100.05679999999893</c:v>
                </c:pt>
                <c:pt idx="572">
                  <c:v>100.05759999999893</c:v>
                </c:pt>
                <c:pt idx="573">
                  <c:v>100.05839999999893</c:v>
                </c:pt>
                <c:pt idx="574">
                  <c:v>100.05919999999892</c:v>
                </c:pt>
                <c:pt idx="575">
                  <c:v>100.05999999999892</c:v>
                </c:pt>
                <c:pt idx="576">
                  <c:v>100.06079999999892</c:v>
                </c:pt>
                <c:pt idx="577">
                  <c:v>100.06159999999892</c:v>
                </c:pt>
                <c:pt idx="578">
                  <c:v>100.06239999999892</c:v>
                </c:pt>
                <c:pt idx="579">
                  <c:v>100.06319999999891</c:v>
                </c:pt>
                <c:pt idx="580">
                  <c:v>100.06399999999891</c:v>
                </c:pt>
                <c:pt idx="581">
                  <c:v>100.06479999999891</c:v>
                </c:pt>
                <c:pt idx="582">
                  <c:v>100.06559999999891</c:v>
                </c:pt>
                <c:pt idx="583">
                  <c:v>100.06639999999891</c:v>
                </c:pt>
                <c:pt idx="584">
                  <c:v>100.06719999999891</c:v>
                </c:pt>
                <c:pt idx="585">
                  <c:v>100.0679999999989</c:v>
                </c:pt>
                <c:pt idx="586">
                  <c:v>100.0687999999989</c:v>
                </c:pt>
                <c:pt idx="587">
                  <c:v>100.0695999999989</c:v>
                </c:pt>
                <c:pt idx="588">
                  <c:v>100.0703999999989</c:v>
                </c:pt>
                <c:pt idx="589">
                  <c:v>100.0711999999989</c:v>
                </c:pt>
                <c:pt idx="590">
                  <c:v>100.07199999999889</c:v>
                </c:pt>
                <c:pt idx="591">
                  <c:v>100.07279999999889</c:v>
                </c:pt>
                <c:pt idx="592">
                  <c:v>100.07359999999889</c:v>
                </c:pt>
                <c:pt idx="593">
                  <c:v>100.07439999999889</c:v>
                </c:pt>
                <c:pt idx="594">
                  <c:v>100.07519999999889</c:v>
                </c:pt>
                <c:pt idx="595">
                  <c:v>100.07599999999888</c:v>
                </c:pt>
                <c:pt idx="596">
                  <c:v>100.07679999999888</c:v>
                </c:pt>
                <c:pt idx="597">
                  <c:v>100.07759999999888</c:v>
                </c:pt>
                <c:pt idx="598">
                  <c:v>100.07839999999888</c:v>
                </c:pt>
                <c:pt idx="599">
                  <c:v>100.07919999999888</c:v>
                </c:pt>
                <c:pt idx="600">
                  <c:v>100.07999999999888</c:v>
                </c:pt>
                <c:pt idx="601">
                  <c:v>100.08079999999887</c:v>
                </c:pt>
                <c:pt idx="602">
                  <c:v>100.08159999999887</c:v>
                </c:pt>
                <c:pt idx="603">
                  <c:v>100.08239999999887</c:v>
                </c:pt>
                <c:pt idx="604">
                  <c:v>100.08319999999887</c:v>
                </c:pt>
                <c:pt idx="605">
                  <c:v>100.08399999999887</c:v>
                </c:pt>
                <c:pt idx="606">
                  <c:v>100.08479999999886</c:v>
                </c:pt>
                <c:pt idx="607">
                  <c:v>100.08559999999886</c:v>
                </c:pt>
                <c:pt idx="608">
                  <c:v>100.08639999999886</c:v>
                </c:pt>
                <c:pt idx="609">
                  <c:v>100.08719999999886</c:v>
                </c:pt>
                <c:pt idx="610">
                  <c:v>100.08799999999886</c:v>
                </c:pt>
                <c:pt idx="611">
                  <c:v>100.08879999999886</c:v>
                </c:pt>
                <c:pt idx="612">
                  <c:v>100.08959999999885</c:v>
                </c:pt>
                <c:pt idx="613">
                  <c:v>100.09039999999885</c:v>
                </c:pt>
                <c:pt idx="614">
                  <c:v>100.09119999999885</c:v>
                </c:pt>
                <c:pt idx="615">
                  <c:v>100.09199999999885</c:v>
                </c:pt>
                <c:pt idx="616">
                  <c:v>100.09279999999885</c:v>
                </c:pt>
                <c:pt idx="617">
                  <c:v>100.09359999999884</c:v>
                </c:pt>
                <c:pt idx="618">
                  <c:v>100.09439999999884</c:v>
                </c:pt>
                <c:pt idx="619">
                  <c:v>100.09519999999884</c:v>
                </c:pt>
                <c:pt idx="620">
                  <c:v>100.09599999999884</c:v>
                </c:pt>
                <c:pt idx="621">
                  <c:v>100.09679999999884</c:v>
                </c:pt>
                <c:pt idx="622">
                  <c:v>100.09759999999883</c:v>
                </c:pt>
                <c:pt idx="623">
                  <c:v>100.09839999999883</c:v>
                </c:pt>
                <c:pt idx="624">
                  <c:v>100.09919999999883</c:v>
                </c:pt>
                <c:pt idx="625">
                  <c:v>100.09999999999883</c:v>
                </c:pt>
                <c:pt idx="626">
                  <c:v>100.10079999999883</c:v>
                </c:pt>
                <c:pt idx="627">
                  <c:v>100.10159999999883</c:v>
                </c:pt>
                <c:pt idx="628">
                  <c:v>100.10239999999882</c:v>
                </c:pt>
                <c:pt idx="629">
                  <c:v>100.10319999999882</c:v>
                </c:pt>
                <c:pt idx="630">
                  <c:v>100.10399999999882</c:v>
                </c:pt>
                <c:pt idx="631">
                  <c:v>100.10479999999882</c:v>
                </c:pt>
                <c:pt idx="632">
                  <c:v>100.10559999999882</c:v>
                </c:pt>
                <c:pt idx="633">
                  <c:v>100.10639999999881</c:v>
                </c:pt>
                <c:pt idx="634">
                  <c:v>100.10719999999881</c:v>
                </c:pt>
                <c:pt idx="635">
                  <c:v>100.10799999999881</c:v>
                </c:pt>
                <c:pt idx="636">
                  <c:v>100.10879999999881</c:v>
                </c:pt>
                <c:pt idx="637">
                  <c:v>100.10959999999881</c:v>
                </c:pt>
                <c:pt idx="638">
                  <c:v>100.1103999999988</c:v>
                </c:pt>
                <c:pt idx="639">
                  <c:v>100.1111999999988</c:v>
                </c:pt>
                <c:pt idx="640">
                  <c:v>100.1119999999988</c:v>
                </c:pt>
                <c:pt idx="641">
                  <c:v>100.1127999999988</c:v>
                </c:pt>
                <c:pt idx="642">
                  <c:v>100.1135999999988</c:v>
                </c:pt>
                <c:pt idx="643">
                  <c:v>100.1143999999988</c:v>
                </c:pt>
                <c:pt idx="644">
                  <c:v>100.11519999999879</c:v>
                </c:pt>
                <c:pt idx="645">
                  <c:v>100.11599999999879</c:v>
                </c:pt>
                <c:pt idx="646">
                  <c:v>100.11679999999879</c:v>
                </c:pt>
                <c:pt idx="647">
                  <c:v>100.11759999999879</c:v>
                </c:pt>
                <c:pt idx="648">
                  <c:v>100.11839999999879</c:v>
                </c:pt>
                <c:pt idx="649">
                  <c:v>100.11919999999878</c:v>
                </c:pt>
                <c:pt idx="650">
                  <c:v>100.11999999999878</c:v>
                </c:pt>
                <c:pt idx="651">
                  <c:v>100.12079999999878</c:v>
                </c:pt>
                <c:pt idx="652">
                  <c:v>100.12159999999878</c:v>
                </c:pt>
                <c:pt idx="653">
                  <c:v>100.12239999999878</c:v>
                </c:pt>
                <c:pt idx="654">
                  <c:v>100.12319999999877</c:v>
                </c:pt>
                <c:pt idx="655">
                  <c:v>100.12399999999877</c:v>
                </c:pt>
                <c:pt idx="656">
                  <c:v>100.12479999999877</c:v>
                </c:pt>
                <c:pt idx="657">
                  <c:v>100.12559999999877</c:v>
                </c:pt>
                <c:pt idx="658">
                  <c:v>100.12639999999877</c:v>
                </c:pt>
                <c:pt idx="659">
                  <c:v>100.12719999999877</c:v>
                </c:pt>
                <c:pt idx="660">
                  <c:v>100.12799999999876</c:v>
                </c:pt>
                <c:pt idx="661">
                  <c:v>100.12879999999876</c:v>
                </c:pt>
                <c:pt idx="662">
                  <c:v>100.12959999999876</c:v>
                </c:pt>
                <c:pt idx="663">
                  <c:v>100.13039999999876</c:v>
                </c:pt>
                <c:pt idx="664">
                  <c:v>100.13119999999876</c:v>
                </c:pt>
                <c:pt idx="665">
                  <c:v>100.13199999999875</c:v>
                </c:pt>
                <c:pt idx="666">
                  <c:v>100.13279999999875</c:v>
                </c:pt>
                <c:pt idx="667">
                  <c:v>100.13359999999875</c:v>
                </c:pt>
                <c:pt idx="668">
                  <c:v>100.13439999999875</c:v>
                </c:pt>
                <c:pt idx="669">
                  <c:v>100.13519999999875</c:v>
                </c:pt>
                <c:pt idx="670">
                  <c:v>100.13599999999875</c:v>
                </c:pt>
                <c:pt idx="671">
                  <c:v>100.13679999999874</c:v>
                </c:pt>
                <c:pt idx="672">
                  <c:v>100.13759999999874</c:v>
                </c:pt>
                <c:pt idx="673">
                  <c:v>100.13839999999874</c:v>
                </c:pt>
                <c:pt idx="674">
                  <c:v>100.13919999999874</c:v>
                </c:pt>
                <c:pt idx="675">
                  <c:v>100.13999999999874</c:v>
                </c:pt>
                <c:pt idx="676">
                  <c:v>100.14079999999873</c:v>
                </c:pt>
                <c:pt idx="677">
                  <c:v>100.14159999999873</c:v>
                </c:pt>
                <c:pt idx="678">
                  <c:v>100.14239999999873</c:v>
                </c:pt>
                <c:pt idx="679">
                  <c:v>100.14319999999873</c:v>
                </c:pt>
                <c:pt idx="680">
                  <c:v>100.14399999999873</c:v>
                </c:pt>
                <c:pt idx="681">
                  <c:v>100.14479999999872</c:v>
                </c:pt>
                <c:pt idx="682">
                  <c:v>100.14559999999872</c:v>
                </c:pt>
                <c:pt idx="683">
                  <c:v>100.14639999999872</c:v>
                </c:pt>
                <c:pt idx="684">
                  <c:v>100.14719999999872</c:v>
                </c:pt>
                <c:pt idx="685">
                  <c:v>100.14799999999872</c:v>
                </c:pt>
                <c:pt idx="686">
                  <c:v>100.14879999999872</c:v>
                </c:pt>
                <c:pt idx="687">
                  <c:v>100.14959999999871</c:v>
                </c:pt>
                <c:pt idx="688">
                  <c:v>100.15039999999871</c:v>
                </c:pt>
                <c:pt idx="689">
                  <c:v>100.15119999999871</c:v>
                </c:pt>
                <c:pt idx="690">
                  <c:v>100.15199999999871</c:v>
                </c:pt>
                <c:pt idx="691">
                  <c:v>100.15279999999871</c:v>
                </c:pt>
                <c:pt idx="692">
                  <c:v>100.1535999999987</c:v>
                </c:pt>
                <c:pt idx="693">
                  <c:v>100.1543999999987</c:v>
                </c:pt>
                <c:pt idx="694">
                  <c:v>100.1551999999987</c:v>
                </c:pt>
                <c:pt idx="695">
                  <c:v>100.1559999999987</c:v>
                </c:pt>
                <c:pt idx="696">
                  <c:v>100.1567999999987</c:v>
                </c:pt>
                <c:pt idx="697">
                  <c:v>100.15759999999869</c:v>
                </c:pt>
                <c:pt idx="698">
                  <c:v>100.15839999999869</c:v>
                </c:pt>
                <c:pt idx="699">
                  <c:v>100.15919999999869</c:v>
                </c:pt>
                <c:pt idx="700">
                  <c:v>100.15999999999869</c:v>
                </c:pt>
                <c:pt idx="701">
                  <c:v>100.16079999999869</c:v>
                </c:pt>
                <c:pt idx="702">
                  <c:v>100.16159999999869</c:v>
                </c:pt>
                <c:pt idx="703">
                  <c:v>100.16239999999868</c:v>
                </c:pt>
                <c:pt idx="704">
                  <c:v>100.16319999999868</c:v>
                </c:pt>
                <c:pt idx="705">
                  <c:v>100.16399999999868</c:v>
                </c:pt>
                <c:pt idx="706">
                  <c:v>100.16479999999868</c:v>
                </c:pt>
                <c:pt idx="707">
                  <c:v>100.16559999999868</c:v>
                </c:pt>
                <c:pt idx="708">
                  <c:v>100.16639999999867</c:v>
                </c:pt>
                <c:pt idx="709">
                  <c:v>100.16719999999867</c:v>
                </c:pt>
                <c:pt idx="710">
                  <c:v>100.16799999999867</c:v>
                </c:pt>
                <c:pt idx="711">
                  <c:v>100.16879999999867</c:v>
                </c:pt>
                <c:pt idx="712">
                  <c:v>100.16959999999867</c:v>
                </c:pt>
                <c:pt idx="713">
                  <c:v>100.17039999999866</c:v>
                </c:pt>
                <c:pt idx="714">
                  <c:v>100.17119999999866</c:v>
                </c:pt>
                <c:pt idx="715">
                  <c:v>100.17199999999866</c:v>
                </c:pt>
                <c:pt idx="716">
                  <c:v>100.17279999999866</c:v>
                </c:pt>
                <c:pt idx="717">
                  <c:v>100.17359999999866</c:v>
                </c:pt>
                <c:pt idx="718">
                  <c:v>100.17439999999866</c:v>
                </c:pt>
                <c:pt idx="719">
                  <c:v>100.17519999999865</c:v>
                </c:pt>
                <c:pt idx="720">
                  <c:v>100.17599999999865</c:v>
                </c:pt>
                <c:pt idx="721">
                  <c:v>100.17679999999865</c:v>
                </c:pt>
                <c:pt idx="722">
                  <c:v>100.17759999999865</c:v>
                </c:pt>
                <c:pt idx="723">
                  <c:v>100.17839999999865</c:v>
                </c:pt>
                <c:pt idx="724">
                  <c:v>100.17919999999864</c:v>
                </c:pt>
                <c:pt idx="725">
                  <c:v>100.17999999999864</c:v>
                </c:pt>
                <c:pt idx="726">
                  <c:v>100.18079999999864</c:v>
                </c:pt>
                <c:pt idx="727">
                  <c:v>100.18159999999864</c:v>
                </c:pt>
                <c:pt idx="728">
                  <c:v>100.18239999999864</c:v>
                </c:pt>
                <c:pt idx="729">
                  <c:v>100.18319999999864</c:v>
                </c:pt>
                <c:pt idx="730">
                  <c:v>100.18399999999863</c:v>
                </c:pt>
                <c:pt idx="731">
                  <c:v>100.18479999999863</c:v>
                </c:pt>
                <c:pt idx="732">
                  <c:v>100.18559999999863</c:v>
                </c:pt>
                <c:pt idx="733">
                  <c:v>100.18639999999863</c:v>
                </c:pt>
                <c:pt idx="734">
                  <c:v>100.18719999999863</c:v>
                </c:pt>
                <c:pt idx="735">
                  <c:v>100.18799999999862</c:v>
                </c:pt>
                <c:pt idx="736">
                  <c:v>100.18879999999862</c:v>
                </c:pt>
                <c:pt idx="737">
                  <c:v>100.18959999999862</c:v>
                </c:pt>
                <c:pt idx="738">
                  <c:v>100.19039999999862</c:v>
                </c:pt>
                <c:pt idx="739">
                  <c:v>100.19119999999862</c:v>
                </c:pt>
                <c:pt idx="740">
                  <c:v>100.19199999999861</c:v>
                </c:pt>
                <c:pt idx="741">
                  <c:v>100.19279999999861</c:v>
                </c:pt>
                <c:pt idx="742">
                  <c:v>100.19359999999861</c:v>
                </c:pt>
                <c:pt idx="743">
                  <c:v>100.19439999999861</c:v>
                </c:pt>
                <c:pt idx="744">
                  <c:v>100.19519999999861</c:v>
                </c:pt>
                <c:pt idx="745">
                  <c:v>100.19599999999861</c:v>
                </c:pt>
                <c:pt idx="746">
                  <c:v>100.1967999999986</c:v>
                </c:pt>
                <c:pt idx="747">
                  <c:v>100.1975999999986</c:v>
                </c:pt>
                <c:pt idx="748">
                  <c:v>100.1983999999986</c:v>
                </c:pt>
                <c:pt idx="749">
                  <c:v>100.1991999999986</c:v>
                </c:pt>
                <c:pt idx="750">
                  <c:v>100.1999999999986</c:v>
                </c:pt>
                <c:pt idx="751">
                  <c:v>100.20079999999859</c:v>
                </c:pt>
                <c:pt idx="752">
                  <c:v>100.20159999999859</c:v>
                </c:pt>
                <c:pt idx="753">
                  <c:v>100.20239999999859</c:v>
                </c:pt>
                <c:pt idx="754">
                  <c:v>100.20319999999859</c:v>
                </c:pt>
                <c:pt idx="755">
                  <c:v>100.20399999999859</c:v>
                </c:pt>
                <c:pt idx="756">
                  <c:v>100.20479999999858</c:v>
                </c:pt>
                <c:pt idx="757">
                  <c:v>100.20559999999858</c:v>
                </c:pt>
                <c:pt idx="758">
                  <c:v>100.20639999999858</c:v>
                </c:pt>
                <c:pt idx="759">
                  <c:v>100.20719999999858</c:v>
                </c:pt>
                <c:pt idx="760">
                  <c:v>100.20799999999858</c:v>
                </c:pt>
                <c:pt idx="761">
                  <c:v>100.20879999999858</c:v>
                </c:pt>
                <c:pt idx="762">
                  <c:v>100.20959999999857</c:v>
                </c:pt>
                <c:pt idx="763">
                  <c:v>100.21039999999857</c:v>
                </c:pt>
                <c:pt idx="764">
                  <c:v>100.21119999999857</c:v>
                </c:pt>
                <c:pt idx="765">
                  <c:v>100.21199999999857</c:v>
                </c:pt>
                <c:pt idx="766">
                  <c:v>100.21279999999857</c:v>
                </c:pt>
                <c:pt idx="767">
                  <c:v>100.21359999999856</c:v>
                </c:pt>
                <c:pt idx="768">
                  <c:v>100.21439999999856</c:v>
                </c:pt>
                <c:pt idx="769">
                  <c:v>100.21519999999856</c:v>
                </c:pt>
                <c:pt idx="770">
                  <c:v>100.21599999999856</c:v>
                </c:pt>
                <c:pt idx="771">
                  <c:v>100.21679999999856</c:v>
                </c:pt>
                <c:pt idx="772">
                  <c:v>100.21759999999855</c:v>
                </c:pt>
                <c:pt idx="773">
                  <c:v>100.21839999999855</c:v>
                </c:pt>
                <c:pt idx="774">
                  <c:v>100.21919999999855</c:v>
                </c:pt>
                <c:pt idx="775">
                  <c:v>100.21999999999855</c:v>
                </c:pt>
                <c:pt idx="776">
                  <c:v>100.22079999999855</c:v>
                </c:pt>
                <c:pt idx="777">
                  <c:v>100.22159999999855</c:v>
                </c:pt>
                <c:pt idx="778">
                  <c:v>100.22239999999854</c:v>
                </c:pt>
                <c:pt idx="779">
                  <c:v>100.22319999999854</c:v>
                </c:pt>
                <c:pt idx="780">
                  <c:v>100.22399999999854</c:v>
                </c:pt>
                <c:pt idx="781">
                  <c:v>100.22479999999854</c:v>
                </c:pt>
                <c:pt idx="782">
                  <c:v>100.22559999999854</c:v>
                </c:pt>
                <c:pt idx="783">
                  <c:v>100.22639999999853</c:v>
                </c:pt>
                <c:pt idx="784">
                  <c:v>100.22719999999853</c:v>
                </c:pt>
                <c:pt idx="785">
                  <c:v>100.22799999999853</c:v>
                </c:pt>
                <c:pt idx="786">
                  <c:v>100.22879999999853</c:v>
                </c:pt>
                <c:pt idx="787">
                  <c:v>100.22959999999853</c:v>
                </c:pt>
                <c:pt idx="788">
                  <c:v>100.23039999999853</c:v>
                </c:pt>
                <c:pt idx="789">
                  <c:v>100.23119999999852</c:v>
                </c:pt>
                <c:pt idx="790">
                  <c:v>100.23199999999852</c:v>
                </c:pt>
                <c:pt idx="791">
                  <c:v>100.23279999999852</c:v>
                </c:pt>
                <c:pt idx="792">
                  <c:v>100.23359999999852</c:v>
                </c:pt>
                <c:pt idx="793">
                  <c:v>100.23439999999852</c:v>
                </c:pt>
                <c:pt idx="794">
                  <c:v>100.23519999999851</c:v>
                </c:pt>
                <c:pt idx="795">
                  <c:v>100.23599999999851</c:v>
                </c:pt>
                <c:pt idx="796">
                  <c:v>100.23679999999851</c:v>
                </c:pt>
                <c:pt idx="797">
                  <c:v>100.23759999999851</c:v>
                </c:pt>
                <c:pt idx="798">
                  <c:v>100.23839999999851</c:v>
                </c:pt>
                <c:pt idx="799">
                  <c:v>100.2391999999985</c:v>
                </c:pt>
                <c:pt idx="800">
                  <c:v>100.2399999999985</c:v>
                </c:pt>
                <c:pt idx="801">
                  <c:v>100.2407999999985</c:v>
                </c:pt>
                <c:pt idx="802">
                  <c:v>100.2415999999985</c:v>
                </c:pt>
                <c:pt idx="803">
                  <c:v>100.2423999999985</c:v>
                </c:pt>
                <c:pt idx="804">
                  <c:v>100.2431999999985</c:v>
                </c:pt>
                <c:pt idx="805">
                  <c:v>100.24399999999849</c:v>
                </c:pt>
                <c:pt idx="806">
                  <c:v>100.24479999999849</c:v>
                </c:pt>
                <c:pt idx="807">
                  <c:v>100.24559999999849</c:v>
                </c:pt>
                <c:pt idx="808">
                  <c:v>100.24639999999849</c:v>
                </c:pt>
                <c:pt idx="809">
                  <c:v>100.24719999999849</c:v>
                </c:pt>
                <c:pt idx="810">
                  <c:v>100.24799999999848</c:v>
                </c:pt>
                <c:pt idx="811">
                  <c:v>100.24879999999848</c:v>
                </c:pt>
                <c:pt idx="812">
                  <c:v>100.24959999999848</c:v>
                </c:pt>
                <c:pt idx="813">
                  <c:v>100.25039999999848</c:v>
                </c:pt>
                <c:pt idx="814">
                  <c:v>100.25119999999848</c:v>
                </c:pt>
                <c:pt idx="815">
                  <c:v>100.25199999999847</c:v>
                </c:pt>
                <c:pt idx="816">
                  <c:v>100.25279999999847</c:v>
                </c:pt>
                <c:pt idx="817">
                  <c:v>100.25359999999847</c:v>
                </c:pt>
                <c:pt idx="818">
                  <c:v>100.25439999999847</c:v>
                </c:pt>
                <c:pt idx="819">
                  <c:v>100.25519999999847</c:v>
                </c:pt>
                <c:pt idx="820">
                  <c:v>100.25599999999847</c:v>
                </c:pt>
                <c:pt idx="821">
                  <c:v>100.25679999999846</c:v>
                </c:pt>
                <c:pt idx="822">
                  <c:v>100.25759999999846</c:v>
                </c:pt>
                <c:pt idx="823">
                  <c:v>100.25839999999846</c:v>
                </c:pt>
                <c:pt idx="824">
                  <c:v>100.25919999999846</c:v>
                </c:pt>
                <c:pt idx="825">
                  <c:v>100.25999999999846</c:v>
                </c:pt>
                <c:pt idx="826">
                  <c:v>100.26079999999845</c:v>
                </c:pt>
                <c:pt idx="827">
                  <c:v>100.26159999999845</c:v>
                </c:pt>
                <c:pt idx="828">
                  <c:v>100.26239999999845</c:v>
                </c:pt>
                <c:pt idx="829">
                  <c:v>100.26319999999845</c:v>
                </c:pt>
                <c:pt idx="830">
                  <c:v>100.26399999999845</c:v>
                </c:pt>
                <c:pt idx="831">
                  <c:v>100.26479999999844</c:v>
                </c:pt>
                <c:pt idx="832">
                  <c:v>100.26559999999844</c:v>
                </c:pt>
                <c:pt idx="833">
                  <c:v>100.26639999999844</c:v>
                </c:pt>
                <c:pt idx="834">
                  <c:v>100.26719999999844</c:v>
                </c:pt>
                <c:pt idx="835">
                  <c:v>100.26799999999844</c:v>
                </c:pt>
                <c:pt idx="836">
                  <c:v>100.26879999999844</c:v>
                </c:pt>
                <c:pt idx="837">
                  <c:v>100.26959999999843</c:v>
                </c:pt>
                <c:pt idx="838">
                  <c:v>100.27039999999843</c:v>
                </c:pt>
                <c:pt idx="839">
                  <c:v>100.27119999999843</c:v>
                </c:pt>
                <c:pt idx="840">
                  <c:v>100.27199999999843</c:v>
                </c:pt>
                <c:pt idx="841">
                  <c:v>100.27279999999843</c:v>
                </c:pt>
                <c:pt idx="842">
                  <c:v>100.27359999999842</c:v>
                </c:pt>
                <c:pt idx="843">
                  <c:v>100.27439999999842</c:v>
                </c:pt>
                <c:pt idx="844">
                  <c:v>100.27519999999842</c:v>
                </c:pt>
                <c:pt idx="845">
                  <c:v>100.27599999999842</c:v>
                </c:pt>
                <c:pt idx="846">
                  <c:v>100.27679999999842</c:v>
                </c:pt>
                <c:pt idx="847">
                  <c:v>100.27759999999842</c:v>
                </c:pt>
                <c:pt idx="848">
                  <c:v>100.27839999999841</c:v>
                </c:pt>
                <c:pt idx="849">
                  <c:v>100.27919999999841</c:v>
                </c:pt>
                <c:pt idx="850">
                  <c:v>100.27999999999841</c:v>
                </c:pt>
                <c:pt idx="851">
                  <c:v>100.28079999999841</c:v>
                </c:pt>
                <c:pt idx="852">
                  <c:v>100.28159999999841</c:v>
                </c:pt>
                <c:pt idx="853">
                  <c:v>100.2823999999984</c:v>
                </c:pt>
                <c:pt idx="854">
                  <c:v>100.2831999999984</c:v>
                </c:pt>
                <c:pt idx="855">
                  <c:v>100.2839999999984</c:v>
                </c:pt>
                <c:pt idx="856">
                  <c:v>100.2847999999984</c:v>
                </c:pt>
                <c:pt idx="857">
                  <c:v>100.2855999999984</c:v>
                </c:pt>
                <c:pt idx="858">
                  <c:v>100.28639999999839</c:v>
                </c:pt>
                <c:pt idx="859">
                  <c:v>100.28719999999839</c:v>
                </c:pt>
                <c:pt idx="860">
                  <c:v>100.28799999999839</c:v>
                </c:pt>
                <c:pt idx="861">
                  <c:v>100.28879999999839</c:v>
                </c:pt>
                <c:pt idx="862">
                  <c:v>100.28959999999839</c:v>
                </c:pt>
                <c:pt idx="863">
                  <c:v>100.29039999999839</c:v>
                </c:pt>
                <c:pt idx="864">
                  <c:v>100.29119999999838</c:v>
                </c:pt>
                <c:pt idx="865">
                  <c:v>100.29199999999838</c:v>
                </c:pt>
                <c:pt idx="866">
                  <c:v>100.29279999999838</c:v>
                </c:pt>
                <c:pt idx="867">
                  <c:v>100.29359999999838</c:v>
                </c:pt>
                <c:pt idx="868">
                  <c:v>100.29439999999838</c:v>
                </c:pt>
                <c:pt idx="869">
                  <c:v>100.29519999999837</c:v>
                </c:pt>
                <c:pt idx="870">
                  <c:v>100.29599999999837</c:v>
                </c:pt>
                <c:pt idx="871">
                  <c:v>100.29679999999837</c:v>
                </c:pt>
                <c:pt idx="872">
                  <c:v>100.29759999999837</c:v>
                </c:pt>
                <c:pt idx="873">
                  <c:v>100.29839999999837</c:v>
                </c:pt>
                <c:pt idx="874">
                  <c:v>100.29919999999836</c:v>
                </c:pt>
                <c:pt idx="875">
                  <c:v>100.29999999999836</c:v>
                </c:pt>
                <c:pt idx="876">
                  <c:v>100.30079999999836</c:v>
                </c:pt>
                <c:pt idx="877">
                  <c:v>100.30159999999836</c:v>
                </c:pt>
                <c:pt idx="878">
                  <c:v>100.30239999999836</c:v>
                </c:pt>
                <c:pt idx="879">
                  <c:v>100.30319999999836</c:v>
                </c:pt>
                <c:pt idx="880">
                  <c:v>100.30399999999835</c:v>
                </c:pt>
                <c:pt idx="881">
                  <c:v>100.30479999999835</c:v>
                </c:pt>
                <c:pt idx="882">
                  <c:v>100.30559999999835</c:v>
                </c:pt>
                <c:pt idx="883">
                  <c:v>100.30639999999835</c:v>
                </c:pt>
                <c:pt idx="884">
                  <c:v>100.30719999999835</c:v>
                </c:pt>
                <c:pt idx="885">
                  <c:v>100.30799999999834</c:v>
                </c:pt>
                <c:pt idx="886">
                  <c:v>100.30879999999834</c:v>
                </c:pt>
                <c:pt idx="887">
                  <c:v>100.30959999999834</c:v>
                </c:pt>
                <c:pt idx="888">
                  <c:v>100.31039999999834</c:v>
                </c:pt>
                <c:pt idx="889">
                  <c:v>100.31119999999834</c:v>
                </c:pt>
                <c:pt idx="890">
                  <c:v>100.31199999999833</c:v>
                </c:pt>
                <c:pt idx="891">
                  <c:v>100.31279999999833</c:v>
                </c:pt>
                <c:pt idx="892">
                  <c:v>100.31359999999833</c:v>
                </c:pt>
                <c:pt idx="893">
                  <c:v>100.31439999999833</c:v>
                </c:pt>
                <c:pt idx="894">
                  <c:v>100.31519999999833</c:v>
                </c:pt>
                <c:pt idx="895">
                  <c:v>100.31599999999833</c:v>
                </c:pt>
                <c:pt idx="896">
                  <c:v>100.31679999999832</c:v>
                </c:pt>
                <c:pt idx="897">
                  <c:v>100.31759999999832</c:v>
                </c:pt>
                <c:pt idx="898">
                  <c:v>100.31839999999832</c:v>
                </c:pt>
                <c:pt idx="899">
                  <c:v>100.31919999999832</c:v>
                </c:pt>
                <c:pt idx="900">
                  <c:v>100.31999999999832</c:v>
                </c:pt>
                <c:pt idx="901">
                  <c:v>100.32079999999831</c:v>
                </c:pt>
                <c:pt idx="902">
                  <c:v>100.32159999999831</c:v>
                </c:pt>
                <c:pt idx="903">
                  <c:v>100.32239999999831</c:v>
                </c:pt>
                <c:pt idx="904">
                  <c:v>100.32319999999831</c:v>
                </c:pt>
                <c:pt idx="905">
                  <c:v>100.32399999999831</c:v>
                </c:pt>
                <c:pt idx="906">
                  <c:v>100.32479999999831</c:v>
                </c:pt>
                <c:pt idx="907">
                  <c:v>100.3255999999983</c:v>
                </c:pt>
                <c:pt idx="908">
                  <c:v>100.3263999999983</c:v>
                </c:pt>
                <c:pt idx="909">
                  <c:v>100.3271999999983</c:v>
                </c:pt>
                <c:pt idx="910">
                  <c:v>100.3279999999983</c:v>
                </c:pt>
                <c:pt idx="911">
                  <c:v>100.3287999999983</c:v>
                </c:pt>
                <c:pt idx="912">
                  <c:v>100.32959999999829</c:v>
                </c:pt>
                <c:pt idx="913">
                  <c:v>100.33039999999829</c:v>
                </c:pt>
                <c:pt idx="914">
                  <c:v>100.33119999999829</c:v>
                </c:pt>
                <c:pt idx="915">
                  <c:v>100.33199999999829</c:v>
                </c:pt>
                <c:pt idx="916">
                  <c:v>100.33279999999829</c:v>
                </c:pt>
                <c:pt idx="917">
                  <c:v>100.33359999999828</c:v>
                </c:pt>
                <c:pt idx="918">
                  <c:v>100.33439999999828</c:v>
                </c:pt>
                <c:pt idx="919">
                  <c:v>100.33519999999828</c:v>
                </c:pt>
                <c:pt idx="920">
                  <c:v>100.33599999999828</c:v>
                </c:pt>
                <c:pt idx="921">
                  <c:v>100.33679999999828</c:v>
                </c:pt>
                <c:pt idx="922">
                  <c:v>100.33759999999828</c:v>
                </c:pt>
                <c:pt idx="923">
                  <c:v>100.33839999999827</c:v>
                </c:pt>
                <c:pt idx="924">
                  <c:v>100.33919999999827</c:v>
                </c:pt>
                <c:pt idx="925">
                  <c:v>100.33999999999827</c:v>
                </c:pt>
                <c:pt idx="926">
                  <c:v>100.34079999999827</c:v>
                </c:pt>
                <c:pt idx="927">
                  <c:v>100.34159999999827</c:v>
                </c:pt>
                <c:pt idx="928">
                  <c:v>100.34239999999826</c:v>
                </c:pt>
                <c:pt idx="929">
                  <c:v>100.34319999999826</c:v>
                </c:pt>
                <c:pt idx="930">
                  <c:v>100.34399999999826</c:v>
                </c:pt>
                <c:pt idx="931">
                  <c:v>100.34479999999826</c:v>
                </c:pt>
                <c:pt idx="932">
                  <c:v>100.34559999999826</c:v>
                </c:pt>
                <c:pt idx="933">
                  <c:v>100.34639999999825</c:v>
                </c:pt>
                <c:pt idx="934">
                  <c:v>100.34719999999825</c:v>
                </c:pt>
                <c:pt idx="935">
                  <c:v>100.34799999999825</c:v>
                </c:pt>
                <c:pt idx="936">
                  <c:v>100.34879999999825</c:v>
                </c:pt>
                <c:pt idx="937">
                  <c:v>100.34959999999825</c:v>
                </c:pt>
                <c:pt idx="938">
                  <c:v>100.35039999999825</c:v>
                </c:pt>
                <c:pt idx="939">
                  <c:v>100.35119999999824</c:v>
                </c:pt>
                <c:pt idx="940">
                  <c:v>100.35199999999824</c:v>
                </c:pt>
                <c:pt idx="941">
                  <c:v>100.35279999999824</c:v>
                </c:pt>
                <c:pt idx="942">
                  <c:v>100.35359999999824</c:v>
                </c:pt>
                <c:pt idx="943">
                  <c:v>100.35439999999824</c:v>
                </c:pt>
                <c:pt idx="944">
                  <c:v>100.35519999999823</c:v>
                </c:pt>
                <c:pt idx="945">
                  <c:v>100.35599999999823</c:v>
                </c:pt>
                <c:pt idx="946">
                  <c:v>100.35679999999823</c:v>
                </c:pt>
                <c:pt idx="947">
                  <c:v>100.35759999999823</c:v>
                </c:pt>
                <c:pt idx="948">
                  <c:v>100.35839999999823</c:v>
                </c:pt>
                <c:pt idx="949">
                  <c:v>100.35919999999822</c:v>
                </c:pt>
                <c:pt idx="950">
                  <c:v>100.35999999999822</c:v>
                </c:pt>
                <c:pt idx="951">
                  <c:v>100.36079999999822</c:v>
                </c:pt>
                <c:pt idx="952">
                  <c:v>100.36159999999822</c:v>
                </c:pt>
                <c:pt idx="953">
                  <c:v>100.36239999999822</c:v>
                </c:pt>
                <c:pt idx="954">
                  <c:v>100.36319999999822</c:v>
                </c:pt>
                <c:pt idx="955">
                  <c:v>100.36399999999821</c:v>
                </c:pt>
                <c:pt idx="956">
                  <c:v>100.36479999999821</c:v>
                </c:pt>
                <c:pt idx="957">
                  <c:v>100.36559999999821</c:v>
                </c:pt>
                <c:pt idx="958">
                  <c:v>100.36639999999821</c:v>
                </c:pt>
                <c:pt idx="959">
                  <c:v>100.36719999999821</c:v>
                </c:pt>
                <c:pt idx="960">
                  <c:v>100.3679999999982</c:v>
                </c:pt>
                <c:pt idx="961">
                  <c:v>100.3687999999982</c:v>
                </c:pt>
                <c:pt idx="962">
                  <c:v>100.3695999999982</c:v>
                </c:pt>
                <c:pt idx="963">
                  <c:v>100.3703999999982</c:v>
                </c:pt>
                <c:pt idx="964">
                  <c:v>100.3711999999982</c:v>
                </c:pt>
                <c:pt idx="965">
                  <c:v>100.3719999999982</c:v>
                </c:pt>
                <c:pt idx="966">
                  <c:v>100.37279999999819</c:v>
                </c:pt>
                <c:pt idx="967">
                  <c:v>100.37359999999819</c:v>
                </c:pt>
                <c:pt idx="968">
                  <c:v>100.37439999999819</c:v>
                </c:pt>
                <c:pt idx="969">
                  <c:v>100.37519999999819</c:v>
                </c:pt>
                <c:pt idx="970">
                  <c:v>100.37599999999819</c:v>
                </c:pt>
                <c:pt idx="971">
                  <c:v>100.37679999999818</c:v>
                </c:pt>
                <c:pt idx="972">
                  <c:v>100.37759999999818</c:v>
                </c:pt>
                <c:pt idx="973">
                  <c:v>100.37839999999818</c:v>
                </c:pt>
                <c:pt idx="974">
                  <c:v>100.37919999999818</c:v>
                </c:pt>
                <c:pt idx="975">
                  <c:v>100.37999999999818</c:v>
                </c:pt>
                <c:pt idx="976">
                  <c:v>100.38079999999817</c:v>
                </c:pt>
                <c:pt idx="977">
                  <c:v>100.38159999999817</c:v>
                </c:pt>
                <c:pt idx="978">
                  <c:v>100.38239999999817</c:v>
                </c:pt>
                <c:pt idx="979">
                  <c:v>100.38319999999817</c:v>
                </c:pt>
                <c:pt idx="980">
                  <c:v>100.38399999999817</c:v>
                </c:pt>
                <c:pt idx="981">
                  <c:v>100.38479999999817</c:v>
                </c:pt>
                <c:pt idx="982">
                  <c:v>100.38559999999816</c:v>
                </c:pt>
                <c:pt idx="983">
                  <c:v>100.38639999999816</c:v>
                </c:pt>
                <c:pt idx="984">
                  <c:v>100.38719999999816</c:v>
                </c:pt>
                <c:pt idx="985">
                  <c:v>100.38799999999816</c:v>
                </c:pt>
                <c:pt idx="986">
                  <c:v>100.38879999999816</c:v>
                </c:pt>
                <c:pt idx="987">
                  <c:v>100.38959999999815</c:v>
                </c:pt>
                <c:pt idx="988">
                  <c:v>100.39039999999815</c:v>
                </c:pt>
                <c:pt idx="989">
                  <c:v>100.39119999999815</c:v>
                </c:pt>
                <c:pt idx="990">
                  <c:v>100.39199999999815</c:v>
                </c:pt>
                <c:pt idx="991">
                  <c:v>100.39279999999815</c:v>
                </c:pt>
                <c:pt idx="992">
                  <c:v>100.39359999999814</c:v>
                </c:pt>
                <c:pt idx="993">
                  <c:v>100.39439999999814</c:v>
                </c:pt>
                <c:pt idx="994">
                  <c:v>100.39519999999814</c:v>
                </c:pt>
                <c:pt idx="995">
                  <c:v>100.39599999999814</c:v>
                </c:pt>
                <c:pt idx="996">
                  <c:v>100.39679999999814</c:v>
                </c:pt>
                <c:pt idx="997">
                  <c:v>100.39759999999814</c:v>
                </c:pt>
                <c:pt idx="998">
                  <c:v>100.39839999999813</c:v>
                </c:pt>
                <c:pt idx="999">
                  <c:v>100.39919999999813</c:v>
                </c:pt>
              </c:numCache>
            </c:numRef>
          </c:xVal>
          <c:yVal>
            <c:numRef>
              <c:f>'Specific RISK'!$C$91:$C$1090</c:f>
              <c:numCache>
                <c:formatCode>General</c:formatCode>
                <c:ptCount val="1000"/>
                <c:pt idx="0">
                  <c:v>1.3383022576485518E-3</c:v>
                </c:pt>
                <c:pt idx="1">
                  <c:v>1.3817762908626039E-3</c:v>
                </c:pt>
                <c:pt idx="2">
                  <c:v>1.426571251317132E-3</c:v>
                </c:pt>
                <c:pt idx="3">
                  <c:v>1.4727241348364117E-3</c:v>
                </c:pt>
                <c:pt idx="4">
                  <c:v>1.5202728704373865E-3</c:v>
                </c:pt>
                <c:pt idx="5">
                  <c:v>1.5692563406543916E-3</c:v>
                </c:pt>
                <c:pt idx="6">
                  <c:v>1.6197144022106948E-3</c:v>
                </c:pt>
                <c:pt idx="7">
                  <c:v>1.6716879070400384E-3</c:v>
                </c:pt>
                <c:pt idx="8">
                  <c:v>1.7252187236612329E-3</c:v>
                </c:pt>
                <c:pt idx="9">
                  <c:v>1.7803497589088336E-3</c:v>
                </c:pt>
                <c:pt idx="10">
                  <c:v>1.8371249800228219E-3</c:v>
                </c:pt>
                <c:pt idx="11">
                  <c:v>1.8955894371001938E-3</c:v>
                </c:pt>
                <c:pt idx="12">
                  <c:v>1.9557892859112555E-3</c:v>
                </c:pt>
                <c:pt idx="13">
                  <c:v>2.017771811083363E-3</c:v>
                </c:pt>
                <c:pt idx="14">
                  <c:v>2.0815854496547223E-3</c:v>
                </c:pt>
                <c:pt idx="15">
                  <c:v>2.1472798150008708E-3</c:v>
                </c:pt>
                <c:pt idx="16">
                  <c:v>2.2149057211362693E-3</c:v>
                </c:pt>
                <c:pt idx="17">
                  <c:v>2.2845152073934288E-3</c:v>
                </c:pt>
                <c:pt idx="18">
                  <c:v>2.3561615634818114E-3</c:v>
                </c:pt>
                <c:pt idx="19">
                  <c:v>2.4298993549287605E-3</c:v>
                </c:pt>
                <c:pt idx="20">
                  <c:v>2.5057844489044748E-3</c:v>
                </c:pt>
                <c:pt idx="21">
                  <c:v>2.5838740404330565E-3</c:v>
                </c:pt>
                <c:pt idx="22">
                  <c:v>2.6642266789914559E-3</c:v>
                </c:pt>
                <c:pt idx="23">
                  <c:v>2.7469022954980699E-3</c:v>
                </c:pt>
                <c:pt idx="24">
                  <c:v>2.8319622296926212E-3</c:v>
                </c:pt>
                <c:pt idx="25">
                  <c:v>2.9194692579088046E-3</c:v>
                </c:pt>
                <c:pt idx="26">
                  <c:v>3.0094876212410225E-3</c:v>
                </c:pt>
                <c:pt idx="27">
                  <c:v>3.1020830541065082E-3</c:v>
                </c:pt>
                <c:pt idx="28">
                  <c:v>3.1973228132038526E-3</c:v>
                </c:pt>
                <c:pt idx="29">
                  <c:v>3.2952757068688793E-3</c:v>
                </c:pt>
                <c:pt idx="30">
                  <c:v>3.3960121248286846E-3</c:v>
                </c:pt>
                <c:pt idx="31">
                  <c:v>3.4996040683544054E-3</c:v>
                </c:pt>
                <c:pt idx="32">
                  <c:v>3.6061251808132597E-3</c:v>
                </c:pt>
                <c:pt idx="33">
                  <c:v>3.7156507786200413E-3</c:v>
                </c:pt>
                <c:pt idx="34">
                  <c:v>3.8282578825883117E-3</c:v>
                </c:pt>
                <c:pt idx="35">
                  <c:v>3.9440252496811658E-3</c:v>
                </c:pt>
                <c:pt idx="36">
                  <c:v>4.0630334051612827E-3</c:v>
                </c:pt>
                <c:pt idx="37">
                  <c:v>4.185364675139999E-3</c:v>
                </c:pt>
                <c:pt idx="38">
                  <c:v>4.3111032195245766E-3</c:v>
                </c:pt>
                <c:pt idx="39">
                  <c:v>4.4403350653629686E-3</c:v>
                </c:pt>
                <c:pt idx="40">
                  <c:v>4.5731481405850661E-3</c:v>
                </c:pt>
                <c:pt idx="41">
                  <c:v>4.7096323081390985E-3</c:v>
                </c:pt>
                <c:pt idx="42">
                  <c:v>4.8498794005217812E-3</c:v>
                </c:pt>
                <c:pt idx="43">
                  <c:v>4.9939832547005623E-3</c:v>
                </c:pt>
                <c:pt idx="44">
                  <c:v>5.1420397474259806E-3</c:v>
                </c:pt>
                <c:pt idx="45">
                  <c:v>5.2941468309320901E-3</c:v>
                </c:pt>
                <c:pt idx="46">
                  <c:v>5.4504045690224618E-3</c:v>
                </c:pt>
                <c:pt idx="47">
                  <c:v>5.6109151735392474E-3</c:v>
                </c:pt>
                <c:pt idx="48">
                  <c:v>5.7757830412123153E-3</c:v>
                </c:pt>
                <c:pt idx="49">
                  <c:v>5.9451147908854219E-3</c:v>
                </c:pt>
                <c:pt idx="50">
                  <c:v>6.1190193011159419E-3</c:v>
                </c:pt>
                <c:pt idx="51">
                  <c:v>6.2976077481445136E-3</c:v>
                </c:pt>
                <c:pt idx="52">
                  <c:v>6.4809936442306411E-3</c:v>
                </c:pt>
                <c:pt idx="53">
                  <c:v>6.6692928763501082E-3</c:v>
                </c:pt>
                <c:pt idx="54">
                  <c:v>6.8626237452494914E-3</c:v>
                </c:pt>
                <c:pt idx="55">
                  <c:v>7.0611070048531626E-3</c:v>
                </c:pt>
                <c:pt idx="56">
                  <c:v>7.264865902017607E-3</c:v>
                </c:pt>
                <c:pt idx="57">
                  <c:v>7.4740262166275596E-3</c:v>
                </c:pt>
                <c:pt idx="58">
                  <c:v>7.6887163020282964E-3</c:v>
                </c:pt>
                <c:pt idx="59">
                  <c:v>7.9090671257881131E-3</c:v>
                </c:pt>
                <c:pt idx="60">
                  <c:v>8.1352123107844357E-3</c:v>
                </c:pt>
                <c:pt idx="61">
                  <c:v>8.3672881766069969E-3</c:v>
                </c:pt>
                <c:pt idx="62">
                  <c:v>8.605433781271021E-3</c:v>
                </c:pt>
                <c:pt idx="63">
                  <c:v>8.8497909632329654E-3</c:v>
                </c:pt>
                <c:pt idx="64">
                  <c:v>9.1005043837012224E-3</c:v>
                </c:pt>
                <c:pt idx="65">
                  <c:v>9.3577215692334896E-3</c:v>
                </c:pt>
                <c:pt idx="66">
                  <c:v>9.6215929546126493E-3</c:v>
                </c:pt>
                <c:pt idx="67">
                  <c:v>9.8922719259920116E-3</c:v>
                </c:pt>
                <c:pt idx="68">
                  <c:v>1.0169914864301091E-2</c:v>
                </c:pt>
                <c:pt idx="69">
                  <c:v>1.0454681188902042E-2</c:v>
                </c:pt>
                <c:pt idx="70">
                  <c:v>1.0746733401487017E-2</c:v>
                </c:pt>
                <c:pt idx="71">
                  <c:v>1.1046237130206041E-2</c:v>
                </c:pt>
                <c:pt idx="72">
                  <c:v>1.1353361174014729E-2</c:v>
                </c:pt>
                <c:pt idx="73">
                  <c:v>1.1668277547230562E-2</c:v>
                </c:pt>
                <c:pt idx="74">
                  <c:v>1.1991161524286401E-2</c:v>
                </c:pt>
                <c:pt idx="75">
                  <c:v>1.2322191684669239E-2</c:v>
                </c:pt>
                <c:pt idx="76">
                  <c:v>1.2661549958031681E-2</c:v>
                </c:pt>
                <c:pt idx="77">
                  <c:v>1.3009421669463606E-2</c:v>
                </c:pt>
                <c:pt idx="78">
                  <c:v>1.336599558491061E-2</c:v>
                </c:pt>
                <c:pt idx="79">
                  <c:v>1.3731463956725755E-2</c:v>
                </c:pt>
                <c:pt idx="80">
                  <c:v>1.4106022569340468E-2</c:v>
                </c:pt>
                <c:pt idx="81">
                  <c:v>1.4489870785039983E-2</c:v>
                </c:pt>
                <c:pt idx="82">
                  <c:v>1.4883211589828704E-2</c:v>
                </c:pt>
                <c:pt idx="83">
                  <c:v>1.5286251639369638E-2</c:v>
                </c:pt>
                <c:pt idx="84">
                  <c:v>1.569920130498241E-2</c:v>
                </c:pt>
                <c:pt idx="85">
                  <c:v>1.6122274719683395E-2</c:v>
                </c:pt>
                <c:pt idx="86">
                  <c:v>1.6555689824251041E-2</c:v>
                </c:pt>
                <c:pt idx="87">
                  <c:v>1.6999668413299564E-2</c:v>
                </c:pt>
                <c:pt idx="88">
                  <c:v>1.7454436181342868E-2</c:v>
                </c:pt>
                <c:pt idx="89">
                  <c:v>1.7920222768830631E-2</c:v>
                </c:pt>
                <c:pt idx="90">
                  <c:v>1.839726180813812E-2</c:v>
                </c:pt>
                <c:pt idx="91">
                  <c:v>1.8885790969490376E-2</c:v>
                </c:pt>
                <c:pt idx="92">
                  <c:v>1.9386052006801057E-2</c:v>
                </c:pt>
                <c:pt idx="93">
                  <c:v>1.9898290803406181E-2</c:v>
                </c:pt>
                <c:pt idx="94">
                  <c:v>2.0422757417671897E-2</c:v>
                </c:pt>
                <c:pt idx="95">
                  <c:v>2.0959706128455324E-2</c:v>
                </c:pt>
                <c:pt idx="96">
                  <c:v>2.1509395480396692E-2</c:v>
                </c:pt>
                <c:pt idx="97">
                  <c:v>2.2072088329021244E-2</c:v>
                </c:pt>
                <c:pt idx="98">
                  <c:v>2.2648051885627601E-2</c:v>
                </c:pt>
                <c:pt idx="99">
                  <c:v>2.3237557761940211E-2</c:v>
                </c:pt>
                <c:pt idx="100">
                  <c:v>2.3840882014501873E-2</c:v>
                </c:pt>
                <c:pt idx="101">
                  <c:v>2.4458305188782579E-2</c:v>
                </c:pt>
                <c:pt idx="102">
                  <c:v>2.5090112362980015E-2</c:v>
                </c:pt>
                <c:pt idx="103">
                  <c:v>2.5736593191486599E-2</c:v>
                </c:pt>
                <c:pt idx="104">
                  <c:v>2.6398041947997629E-2</c:v>
                </c:pt>
                <c:pt idx="105">
                  <c:v>2.70747575682347E-2</c:v>
                </c:pt>
                <c:pt idx="106">
                  <c:v>2.7767043692257194E-2</c:v>
                </c:pt>
                <c:pt idx="107">
                  <c:v>2.8475208706335759E-2</c:v>
                </c:pt>
                <c:pt idx="108">
                  <c:v>2.9199565784359331E-2</c:v>
                </c:pt>
                <c:pt idx="109">
                  <c:v>2.9940432928748449E-2</c:v>
                </c:pt>
                <c:pt idx="110">
                  <c:v>3.0698133010845587E-2</c:v>
                </c:pt>
                <c:pt idx="111">
                  <c:v>3.1472993810754447E-2</c:v>
                </c:pt>
                <c:pt idx="112">
                  <c:v>3.2265348056597816E-2</c:v>
                </c:pt>
                <c:pt idx="113">
                  <c:v>3.3075533463164476E-2</c:v>
                </c:pt>
                <c:pt idx="114">
                  <c:v>3.390389276991481E-2</c:v>
                </c:pt>
                <c:pt idx="115">
                  <c:v>3.475077377831385E-2</c:v>
                </c:pt>
                <c:pt idx="116">
                  <c:v>3.5616529388460522E-2</c:v>
                </c:pt>
                <c:pt idx="117">
                  <c:v>3.6501517634981585E-2</c:v>
                </c:pt>
                <c:pt idx="118">
                  <c:v>3.7406101722157074E-2</c:v>
                </c:pt>
                <c:pt idx="119">
                  <c:v>3.8330650058245326E-2</c:v>
                </c:pt>
                <c:pt idx="120">
                  <c:v>3.9275536288973914E-2</c:v>
                </c:pt>
                <c:pt idx="121">
                  <c:v>4.0241139330162969E-2</c:v>
                </c:pt>
                <c:pt idx="122">
                  <c:v>4.1227843399446386E-2</c:v>
                </c:pt>
                <c:pt idx="123">
                  <c:v>4.2236038047057209E-2</c:v>
                </c:pt>
                <c:pt idx="124">
                  <c:v>4.3266118185640898E-2</c:v>
                </c:pt>
                <c:pt idx="125">
                  <c:v>4.4318484119062689E-2</c:v>
                </c:pt>
                <c:pt idx="126">
                  <c:v>4.5393541570171544E-2</c:v>
                </c:pt>
                <c:pt idx="127">
                  <c:v>4.6491701707485927E-2</c:v>
                </c:pt>
                <c:pt idx="128">
                  <c:v>4.7613381170763865E-2</c:v>
                </c:pt>
                <c:pt idx="129">
                  <c:v>4.875900209542075E-2</c:v>
                </c:pt>
                <c:pt idx="130">
                  <c:v>4.9928992135757196E-2</c:v>
                </c:pt>
                <c:pt idx="131">
                  <c:v>5.1123784486959541E-2</c:v>
                </c:pt>
                <c:pt idx="132">
                  <c:v>5.2343817905834707E-2</c:v>
                </c:pt>
                <c:pt idx="133">
                  <c:v>5.3589536730241374E-2</c:v>
                </c:pt>
                <c:pt idx="134">
                  <c:v>5.4861390897177634E-2</c:v>
                </c:pt>
                <c:pt idx="135">
                  <c:v>5.6159835959487599E-2</c:v>
                </c:pt>
                <c:pt idx="136">
                  <c:v>5.7485333101146535E-2</c:v>
                </c:pt>
                <c:pt idx="137">
                  <c:v>5.8838349151084872E-2</c:v>
                </c:pt>
                <c:pt idx="138">
                  <c:v>6.0219356595511864E-2</c:v>
                </c:pt>
                <c:pt idx="139">
                  <c:v>6.1628833588697765E-2</c:v>
                </c:pt>
                <c:pt idx="140">
                  <c:v>6.3067263962174866E-2</c:v>
                </c:pt>
                <c:pt idx="141">
                  <c:v>6.453513723231627E-2</c:v>
                </c:pt>
                <c:pt idx="142">
                  <c:v>6.6032948606251404E-2</c:v>
                </c:pt>
                <c:pt idx="143">
                  <c:v>6.7561198986077597E-2</c:v>
                </c:pt>
                <c:pt idx="144">
                  <c:v>6.9120394971325883E-2</c:v>
                </c:pt>
                <c:pt idx="145">
                  <c:v>7.0711048859640246E-2</c:v>
                </c:pt>
                <c:pt idx="146">
                  <c:v>7.2333678645627661E-2</c:v>
                </c:pt>
                <c:pt idx="147">
                  <c:v>7.3988808017838428E-2</c:v>
                </c:pt>
                <c:pt idx="148">
                  <c:v>7.5676966353834099E-2</c:v>
                </c:pt>
                <c:pt idx="149">
                  <c:v>7.7398688713300898E-2</c:v>
                </c:pt>
                <c:pt idx="150">
                  <c:v>7.9154515829167271E-2</c:v>
                </c:pt>
                <c:pt idx="151">
                  <c:v>8.0944994096683168E-2</c:v>
                </c:pt>
                <c:pt idx="152">
                  <c:v>8.2770675560418866E-2</c:v>
                </c:pt>
                <c:pt idx="153">
                  <c:v>8.4632117899140727E-2</c:v>
                </c:pt>
                <c:pt idx="154">
                  <c:v>8.6529884408523133E-2</c:v>
                </c:pt>
                <c:pt idx="155">
                  <c:v>8.8464543981652863E-2</c:v>
                </c:pt>
                <c:pt idx="156">
                  <c:v>9.0436671087284579E-2</c:v>
                </c:pt>
                <c:pt idx="157">
                  <c:v>9.2446845745806375E-2</c:v>
                </c:pt>
                <c:pt idx="158">
                  <c:v>9.4495653502870966E-2</c:v>
                </c:pt>
                <c:pt idx="159">
                  <c:v>9.6583685400654068E-2</c:v>
                </c:pt>
                <c:pt idx="160">
                  <c:v>9.8711537946695252E-2</c:v>
                </c:pt>
                <c:pt idx="161">
                  <c:v>0.10087981308028207</c:v>
                </c:pt>
                <c:pt idx="162">
                  <c:v>0.10308911813633516</c:v>
                </c:pt>
                <c:pt idx="163">
                  <c:v>0.10534006580675294</c:v>
                </c:pt>
                <c:pt idx="164">
                  <c:v>0.10763327409917647</c:v>
                </c:pt>
                <c:pt idx="165">
                  <c:v>0.10996936629313248</c:v>
                </c:pt>
                <c:pt idx="166">
                  <c:v>0.11234897089351542</c:v>
                </c:pt>
                <c:pt idx="167">
                  <c:v>0.11477272158136828</c:v>
                </c:pt>
                <c:pt idx="168">
                  <c:v>0.11724125716192188</c:v>
                </c:pt>
                <c:pt idx="169">
                  <c:v>0.1197552215098556</c:v>
                </c:pt>
                <c:pt idx="170">
                  <c:v>0.12231526351173798</c:v>
                </c:pt>
                <c:pt idx="171">
                  <c:v>0.12492203700561166</c:v>
                </c:pt>
                <c:pt idx="172">
                  <c:v>0.12757620071768266</c:v>
                </c:pt>
                <c:pt idx="173">
                  <c:v>0.13027841819607813</c:v>
                </c:pt>
                <c:pt idx="174">
                  <c:v>0.13302935774163502</c:v>
                </c:pt>
                <c:pt idx="175">
                  <c:v>0.13582969233568393</c:v>
                </c:pt>
                <c:pt idx="176">
                  <c:v>0.13868009956479191</c:v>
                </c:pt>
                <c:pt idx="177">
                  <c:v>0.14158126154242995</c:v>
                </c:pt>
                <c:pt idx="178">
                  <c:v>0.1445338648275305</c:v>
                </c:pt>
                <c:pt idx="179">
                  <c:v>0.14753860033990049</c:v>
                </c:pt>
                <c:pt idx="180">
                  <c:v>0.15059616327245881</c:v>
                </c:pt>
                <c:pt idx="181">
                  <c:v>0.15370725300026455</c:v>
                </c:pt>
                <c:pt idx="182">
                  <c:v>0.15687257298630433</c:v>
                </c:pt>
                <c:pt idx="183">
                  <c:v>0.1600928306840097</c:v>
                </c:pt>
                <c:pt idx="184">
                  <c:v>0.1633687374364739</c:v>
                </c:pt>
                <c:pt idx="185">
                  <c:v>0.16670100837233781</c:v>
                </c:pt>
                <c:pt idx="186">
                  <c:v>0.17009036229832064</c:v>
                </c:pt>
                <c:pt idx="187">
                  <c:v>0.17353752158836441</c:v>
                </c:pt>
                <c:pt idx="188">
                  <c:v>0.17704321206936816</c:v>
                </c:pt>
                <c:pt idx="189">
                  <c:v>0.18060816290348805</c:v>
                </c:pt>
                <c:pt idx="190">
                  <c:v>0.18423310646697605</c:v>
                </c:pt>
                <c:pt idx="191">
                  <c:v>0.18791877822553782</c:v>
                </c:pt>
                <c:pt idx="192">
                  <c:v>0.19166591660618523</c:v>
                </c:pt>
                <c:pt idx="193">
                  <c:v>0.19547526286556524</c:v>
                </c:pt>
                <c:pt idx="194">
                  <c:v>0.19934756095474371</c:v>
                </c:pt>
                <c:pt idx="195">
                  <c:v>0.20328355738042694</c:v>
                </c:pt>
                <c:pt idx="196">
                  <c:v>0.20728400106260406</c:v>
                </c:pt>
                <c:pt idx="197">
                  <c:v>0.21134964318859409</c:v>
                </c:pt>
                <c:pt idx="198">
                  <c:v>0.2154812370634831</c:v>
                </c:pt>
                <c:pt idx="199">
                  <c:v>0.2196795379569394</c:v>
                </c:pt>
                <c:pt idx="200">
                  <c:v>0.22394530294639442</c:v>
                </c:pt>
                <c:pt idx="201">
                  <c:v>0.22827929075657796</c:v>
                </c:pt>
                <c:pt idx="202">
                  <c:v>0.23268226159540234</c:v>
                </c:pt>
                <c:pt idx="203">
                  <c:v>0.23715497698618385</c:v>
                </c:pt>
                <c:pt idx="204">
                  <c:v>0.24169819959619926</c:v>
                </c:pt>
                <c:pt idx="205">
                  <c:v>0.24631269306157033</c:v>
                </c:pt>
                <c:pt idx="206">
                  <c:v>0.25099922180847672</c:v>
                </c:pt>
                <c:pt idx="207">
                  <c:v>0.25575855087069349</c:v>
                </c:pt>
                <c:pt idx="208">
                  <c:v>0.26059144570345427</c:v>
                </c:pt>
                <c:pt idx="209">
                  <c:v>0.26549867199364441</c:v>
                </c:pt>
                <c:pt idx="210">
                  <c:v>0.27048099546632542</c:v>
                </c:pt>
                <c:pt idx="211">
                  <c:v>0.27553918168759733</c:v>
                </c:pt>
                <c:pt idx="212">
                  <c:v>0.2806739958638082</c:v>
                </c:pt>
                <c:pt idx="213">
                  <c:v>0.28588620263711634</c:v>
                </c:pt>
                <c:pt idx="214">
                  <c:v>0.2911765658774198</c:v>
                </c:pt>
                <c:pt idx="215">
                  <c:v>0.29654584847066412</c:v>
                </c:pt>
                <c:pt idx="216">
                  <c:v>0.30199481210354384</c:v>
                </c:pt>
                <c:pt idx="217">
                  <c:v>0.30752421704461425</c:v>
                </c:pt>
                <c:pt idx="218">
                  <c:v>0.3131348219218314</c:v>
                </c:pt>
                <c:pt idx="219">
                  <c:v>0.31882738349654344</c:v>
                </c:pt>
                <c:pt idx="220">
                  <c:v>0.32460265643395098</c:v>
                </c:pt>
                <c:pt idx="221">
                  <c:v>0.33046139307006717</c:v>
                </c:pt>
                <c:pt idx="222">
                  <c:v>0.33640434317519952</c:v>
                </c:pt>
                <c:pt idx="223">
                  <c:v>0.34243225371398289</c:v>
                </c:pt>
                <c:pt idx="224">
                  <c:v>0.34854586860199649</c:v>
                </c:pt>
                <c:pt idx="225">
                  <c:v>0.35474592845899616</c:v>
                </c:pt>
                <c:pt idx="226">
                  <c:v>0.36103317035879601</c:v>
                </c:pt>
                <c:pt idx="227">
                  <c:v>0.36740832757583858</c:v>
                </c:pt>
                <c:pt idx="228">
                  <c:v>0.3738721293284914</c:v>
                </c:pt>
                <c:pt idx="229">
                  <c:v>0.38042530051911189</c:v>
                </c:pt>
                <c:pt idx="230">
                  <c:v>0.38706856147092367</c:v>
                </c:pt>
                <c:pt idx="231">
                  <c:v>0.39380262766175056</c:v>
                </c:pt>
                <c:pt idx="232">
                  <c:v>0.4006282094546571</c:v>
                </c:pt>
                <c:pt idx="233">
                  <c:v>0.40754601182554445</c:v>
                </c:pt>
                <c:pt idx="234">
                  <c:v>0.41455673408775395</c:v>
                </c:pt>
                <c:pt idx="235">
                  <c:v>0.42166106961373589</c:v>
                </c:pt>
                <c:pt idx="236">
                  <c:v>0.42885970555383657</c:v>
                </c:pt>
                <c:pt idx="237">
                  <c:v>0.43615332255226752</c:v>
                </c:pt>
                <c:pt idx="238">
                  <c:v>0.44354259446031385</c:v>
                </c:pt>
                <c:pt idx="239">
                  <c:v>0.4510281880468503</c:v>
                </c:pt>
                <c:pt idx="240">
                  <c:v>0.45861076270622653</c:v>
                </c:pt>
                <c:pt idx="241">
                  <c:v>0.46629097016359444</c:v>
                </c:pt>
                <c:pt idx="242">
                  <c:v>0.47406945417774676</c:v>
                </c:pt>
                <c:pt idx="243">
                  <c:v>0.48194685024153883</c:v>
                </c:pt>
                <c:pt idx="244">
                  <c:v>0.48992378527997105</c:v>
                </c:pt>
                <c:pt idx="245">
                  <c:v>0.49800087734600945</c:v>
                </c:pt>
                <c:pt idx="246">
                  <c:v>0.50617873531422308</c:v>
                </c:pt>
                <c:pt idx="247">
                  <c:v>0.51445795857232346</c:v>
                </c:pt>
                <c:pt idx="248">
                  <c:v>0.52283913671068782</c:v>
                </c:pt>
                <c:pt idx="249">
                  <c:v>0.53132284920995532</c:v>
                </c:pt>
                <c:pt idx="250">
                  <c:v>0.53990966512678618</c:v>
                </c:pt>
                <c:pt idx="251">
                  <c:v>0.54860014277787128</c:v>
                </c:pt>
                <c:pt idx="252">
                  <c:v>0.55739482942229279</c:v>
                </c:pt>
                <c:pt idx="253">
                  <c:v>0.56629426094232549</c:v>
                </c:pt>
                <c:pt idx="254">
                  <c:v>0.57529896152278293</c:v>
                </c:pt>
                <c:pt idx="255">
                  <c:v>0.58440944332900391</c:v>
                </c:pt>
                <c:pt idx="256">
                  <c:v>0.59362620618358697</c:v>
                </c:pt>
                <c:pt idx="257">
                  <c:v>0.60294973724197409</c:v>
                </c:pt>
                <c:pt idx="258">
                  <c:v>0.61238051066699539</c:v>
                </c:pt>
                <c:pt idx="259">
                  <c:v>0.62191898730247841</c:v>
                </c:pt>
                <c:pt idx="260">
                  <c:v>0.63156561434603953</c:v>
                </c:pt>
                <c:pt idx="261">
                  <c:v>0.64132082502116849</c:v>
                </c:pt>
                <c:pt idx="262">
                  <c:v>0.6511850382487202</c:v>
                </c:pt>
                <c:pt idx="263">
                  <c:v>0.66115865831793719</c:v>
                </c:pt>
                <c:pt idx="264">
                  <c:v>0.67124207455711571</c:v>
                </c:pt>
                <c:pt idx="265">
                  <c:v>0.68143566100404351</c:v>
                </c:pt>
                <c:pt idx="266">
                  <c:v>0.6917397760763293</c:v>
                </c:pt>
                <c:pt idx="267">
                  <c:v>0.70215476224175277</c:v>
                </c:pt>
                <c:pt idx="268">
                  <c:v>0.71268094568876061</c:v>
                </c:pt>
                <c:pt idx="269">
                  <c:v>0.72331863599723845</c:v>
                </c:pt>
                <c:pt idx="270">
                  <c:v>0.73406812580969283</c:v>
                </c:pt>
                <c:pt idx="271">
                  <c:v>0.74492969050297364</c:v>
                </c:pt>
                <c:pt idx="272">
                  <c:v>0.75590358786067169</c:v>
                </c:pt>
                <c:pt idx="273">
                  <c:v>0.766990057746333</c:v>
                </c:pt>
                <c:pt idx="274">
                  <c:v>0.77818932177762112</c:v>
                </c:pt>
                <c:pt idx="275">
                  <c:v>0.78950158300157469</c:v>
                </c:pt>
                <c:pt idx="276">
                  <c:v>0.80092702557109496</c:v>
                </c:pt>
                <c:pt idx="277">
                  <c:v>0.81246581442281274</c:v>
                </c:pt>
                <c:pt idx="278">
                  <c:v>0.8241180949564757</c:v>
                </c:pt>
                <c:pt idx="279">
                  <c:v>0.83588399271600178</c:v>
                </c:pt>
                <c:pt idx="280">
                  <c:v>0.84776361307234838</c:v>
                </c:pt>
                <c:pt idx="281">
                  <c:v>0.85975704090834437</c:v>
                </c:pt>
                <c:pt idx="282">
                  <c:v>0.87186434030563487</c:v>
                </c:pt>
                <c:pt idx="283">
                  <c:v>0.88408555423389057</c:v>
                </c:pt>
                <c:pt idx="284">
                  <c:v>0.89642070424243392</c:v>
                </c:pt>
                <c:pt idx="285">
                  <c:v>0.90886979015443325</c:v>
                </c:pt>
                <c:pt idx="286">
                  <c:v>0.92143278976382381</c:v>
                </c:pt>
                <c:pt idx="287">
                  <c:v>0.93410965853510419</c:v>
                </c:pt>
                <c:pt idx="288">
                  <c:v>0.94690032930617118</c:v>
                </c:pt>
                <c:pt idx="289">
                  <c:v>0.95980471199434569</c:v>
                </c:pt>
                <c:pt idx="290">
                  <c:v>0.97282269330574556</c:v>
                </c:pt>
                <c:pt idx="291">
                  <c:v>0.98595413644817143</c:v>
                </c:pt>
                <c:pt idx="292">
                  <c:v>0.99919888084765462</c:v>
                </c:pt>
                <c:pt idx="293">
                  <c:v>1.0125567418688324</c:v>
                </c:pt>
                <c:pt idx="294">
                  <c:v>1.0260275105393104</c:v>
                </c:pt>
                <c:pt idx="295">
                  <c:v>1.0396109532781677</c:v>
                </c:pt>
                <c:pt idx="296">
                  <c:v>1.0533068116287712</c:v>
                </c:pt>
                <c:pt idx="297">
                  <c:v>1.0671148019960539</c:v>
                </c:pt>
                <c:pt idx="298">
                  <c:v>1.081034615388422</c:v>
                </c:pt>
                <c:pt idx="299">
                  <c:v>1.0950659171644515</c:v>
                </c:pt>
                <c:pt idx="300">
                  <c:v>1.1092083467845284</c:v>
                </c:pt>
                <c:pt idx="301">
                  <c:v>1.1234615175676042</c:v>
                </c:pt>
                <c:pt idx="302">
                  <c:v>1.1378250164532173</c:v>
                </c:pt>
                <c:pt idx="303">
                  <c:v>1.1522984037689441</c:v>
                </c:pt>
                <c:pt idx="304">
                  <c:v>1.1668812130034423</c:v>
                </c:pt>
                <c:pt idx="305">
                  <c:v>1.1815729505852364</c:v>
                </c:pt>
                <c:pt idx="306">
                  <c:v>1.1963730956674186</c:v>
                </c:pt>
                <c:pt idx="307">
                  <c:v>1.211281099918406</c:v>
                </c:pt>
                <c:pt idx="308">
                  <c:v>1.2262963873189265</c:v>
                </c:pt>
                <c:pt idx="309">
                  <c:v>1.2414183539653798</c:v>
                </c:pt>
                <c:pt idx="310">
                  <c:v>1.2566463678797331</c:v>
                </c:pt>
                <c:pt idx="311">
                  <c:v>1.2719797688261043</c:v>
                </c:pt>
                <c:pt idx="312">
                  <c:v>1.2874178681341888</c:v>
                </c:pt>
                <c:pt idx="313">
                  <c:v>1.3029599485296797</c:v>
                </c:pt>
                <c:pt idx="314">
                  <c:v>1.3186052639718302</c:v>
                </c:pt>
                <c:pt idx="315">
                  <c:v>1.3343530394983127</c:v>
                </c:pt>
                <c:pt idx="316">
                  <c:v>1.3502024710775207</c:v>
                </c:pt>
                <c:pt idx="317">
                  <c:v>1.3661527254684553</c:v>
                </c:pt>
                <c:pt idx="318">
                  <c:v>1.3822029400883502</c:v>
                </c:pt>
                <c:pt idx="319">
                  <c:v>1.3983522228881686</c:v>
                </c:pt>
                <c:pt idx="320">
                  <c:v>1.4145996522361193</c:v>
                </c:pt>
                <c:pt idx="321">
                  <c:v>1.4309442768093286</c:v>
                </c:pt>
                <c:pt idx="322">
                  <c:v>1.4473851154938102</c:v>
                </c:pt>
                <c:pt idx="323">
                  <c:v>1.4639211572928545</c:v>
                </c:pt>
                <c:pt idx="324">
                  <c:v>1.48055136124399</c:v>
                </c:pt>
                <c:pt idx="325">
                  <c:v>1.497274656344628</c:v>
                </c:pt>
                <c:pt idx="326">
                  <c:v>1.5140899414865325</c:v>
                </c:pt>
                <c:pt idx="327">
                  <c:v>1.5309960853992339</c:v>
                </c:pt>
                <c:pt idx="328">
                  <c:v>1.5479919266025106</c:v>
                </c:pt>
                <c:pt idx="329">
                  <c:v>1.5650762733680585</c:v>
                </c:pt>
                <c:pt idx="330">
                  <c:v>1.5822479036904686</c:v>
                </c:pt>
                <c:pt idx="331">
                  <c:v>1.5995055652676224</c:v>
                </c:pt>
                <c:pt idx="332">
                  <c:v>1.6168479754906204</c:v>
                </c:pt>
                <c:pt idx="333">
                  <c:v>1.6342738214433523</c:v>
                </c:pt>
                <c:pt idx="334">
                  <c:v>1.6517817599118096</c:v>
                </c:pt>
                <c:pt idx="335">
                  <c:v>1.66937041740325</c:v>
                </c:pt>
                <c:pt idx="336">
                  <c:v>1.6870383901753037</c:v>
                </c:pt>
                <c:pt idx="337">
                  <c:v>1.704784244275126</c:v>
                </c:pt>
                <c:pt idx="338">
                  <c:v>1.7226065155886807</c:v>
                </c:pt>
                <c:pt idx="339">
                  <c:v>1.7405037099002463</c:v>
                </c:pt>
                <c:pt idx="340">
                  <c:v>1.7584743029622274</c:v>
                </c:pt>
                <c:pt idx="341">
                  <c:v>1.7765167405753564</c:v>
                </c:pt>
                <c:pt idx="342">
                  <c:v>1.7946294386793551</c:v>
                </c:pt>
                <c:pt idx="343">
                  <c:v>1.8128107834541367</c:v>
                </c:pt>
                <c:pt idx="344">
                  <c:v>1.8310591314316127</c:v>
                </c:pt>
                <c:pt idx="345">
                  <c:v>1.8493728096181721</c:v>
                </c:pt>
                <c:pt idx="346">
                  <c:v>1.8677501156278895</c:v>
                </c:pt>
                <c:pt idx="347">
                  <c:v>1.8861893178265277</c:v>
                </c:pt>
                <c:pt idx="348">
                  <c:v>1.9046886554863749</c:v>
                </c:pt>
                <c:pt idx="349">
                  <c:v>1.9232463389519754</c:v>
                </c:pt>
                <c:pt idx="350">
                  <c:v>1.9418605498167913</c:v>
                </c:pt>
                <c:pt idx="351">
                  <c:v>1.9605294411108345</c:v>
                </c:pt>
                <c:pt idx="352">
                  <c:v>1.9792511374993089</c:v>
                </c:pt>
                <c:pt idx="353">
                  <c:v>1.9980237354922818</c:v>
                </c:pt>
                <c:pt idx="354">
                  <c:v>2.0168453036654257</c:v>
                </c:pt>
                <c:pt idx="355">
                  <c:v>2.0357138828918306</c:v>
                </c:pt>
                <c:pt idx="356">
                  <c:v>2.0546274865849243</c:v>
                </c:pt>
                <c:pt idx="357">
                  <c:v>2.0735841009524942</c:v>
                </c:pt>
                <c:pt idx="358">
                  <c:v>2.092581685261826</c:v>
                </c:pt>
                <c:pt idx="359">
                  <c:v>2.111618172115953</c:v>
                </c:pt>
                <c:pt idx="360">
                  <c:v>2.130691467741026</c:v>
                </c:pt>
                <c:pt idx="361">
                  <c:v>2.1497994522847734</c:v>
                </c:pt>
                <c:pt idx="362">
                  <c:v>2.168939980126058</c:v>
                </c:pt>
                <c:pt idx="363">
                  <c:v>2.1881108801954978</c:v>
                </c:pt>
                <c:pt idx="364">
                  <c:v>2.2073099563071339</c:v>
                </c:pt>
                <c:pt idx="365">
                  <c:v>2.2265349875011107</c:v>
                </c:pt>
                <c:pt idx="366">
                  <c:v>2.2457837283973343</c:v>
                </c:pt>
                <c:pt idx="367">
                  <c:v>2.2650539095600775</c:v>
                </c:pt>
                <c:pt idx="368">
                  <c:v>2.2843432378734727</c:v>
                </c:pt>
                <c:pt idx="369">
                  <c:v>2.303649396927848</c:v>
                </c:pt>
                <c:pt idx="370">
                  <c:v>2.3229700474168591</c:v>
                </c:pt>
                <c:pt idx="371">
                  <c:v>2.3423028275453373</c:v>
                </c:pt>
                <c:pt idx="372">
                  <c:v>2.3616453534478072</c:v>
                </c:pt>
                <c:pt idx="373">
                  <c:v>2.3809952196175832</c:v>
                </c:pt>
                <c:pt idx="374">
                  <c:v>2.4003499993463864</c:v>
                </c:pt>
                <c:pt idx="375">
                  <c:v>2.4197072451743784</c:v>
                </c:pt>
                <c:pt idx="376">
                  <c:v>2.4390644893505478</c:v>
                </c:pt>
                <c:pt idx="377">
                  <c:v>2.458419244303331</c:v>
                </c:pt>
                <c:pt idx="378">
                  <c:v>2.4777690031213875</c:v>
                </c:pt>
                <c:pt idx="379">
                  <c:v>2.4971112400444189</c:v>
                </c:pt>
                <c:pt idx="380">
                  <c:v>2.5164434109639182</c:v>
                </c:pt>
                <c:pt idx="381">
                  <c:v>2.5357629539337405</c:v>
                </c:pt>
                <c:pt idx="382">
                  <c:v>2.5550672896903728</c:v>
                </c:pt>
                <c:pt idx="383">
                  <c:v>2.5743538221827769</c:v>
                </c:pt>
                <c:pt idx="384">
                  <c:v>2.5936199391116745</c:v>
                </c:pt>
                <c:pt idx="385">
                  <c:v>2.6128630124781402</c:v>
                </c:pt>
                <c:pt idx="386">
                  <c:v>2.6320803991413588</c:v>
                </c:pt>
                <c:pt idx="387">
                  <c:v>2.6512694413854043</c:v>
                </c:pt>
                <c:pt idx="388">
                  <c:v>2.6704274674948825</c:v>
                </c:pt>
                <c:pt idx="389">
                  <c:v>2.6895517923392882</c:v>
                </c:pt>
                <c:pt idx="390">
                  <c:v>2.7086397179659127</c:v>
                </c:pt>
                <c:pt idx="391">
                  <c:v>2.7276885342011283</c:v>
                </c:pt>
                <c:pt idx="392">
                  <c:v>2.7466955192598901</c:v>
                </c:pt>
                <c:pt idx="393">
                  <c:v>2.7656579403632691</c:v>
                </c:pt>
                <c:pt idx="394">
                  <c:v>2.7845730543638387</c:v>
                </c:pt>
                <c:pt idx="395">
                  <c:v>2.803438108378729</c:v>
                </c:pt>
                <c:pt idx="396">
                  <c:v>2.8222503404301555</c:v>
                </c:pt>
                <c:pt idx="397">
                  <c:v>2.8410069800932258</c:v>
                </c:pt>
                <c:pt idx="398">
                  <c:v>2.8597052491508359</c:v>
                </c:pt>
                <c:pt idx="399">
                  <c:v>2.8783423622554247</c:v>
                </c:pt>
                <c:pt idx="400">
                  <c:v>2.8969155275974123</c:v>
                </c:pt>
                <c:pt idx="401">
                  <c:v>2.9154219475800773</c:v>
                </c:pt>
                <c:pt idx="402">
                  <c:v>2.933858819500677</c:v>
                </c:pt>
                <c:pt idx="403">
                  <c:v>2.9522233362375703</c:v>
                </c:pt>
                <c:pt idx="404">
                  <c:v>2.9705126869431373</c:v>
                </c:pt>
                <c:pt idx="405">
                  <c:v>2.9887240577422474</c:v>
                </c:pt>
                <c:pt idx="406">
                  <c:v>3.0068546324360477</c:v>
                </c:pt>
                <c:pt idx="407">
                  <c:v>3.0249015932108416</c:v>
                </c:pt>
                <c:pt idx="408">
                  <c:v>3.0428621213518006</c:v>
                </c:pt>
                <c:pt idx="409">
                  <c:v>3.0607333979612763</c:v>
                </c:pt>
                <c:pt idx="410">
                  <c:v>3.0785126046814595</c:v>
                </c:pt>
                <c:pt idx="411">
                  <c:v>3.0961969244211311</c:v>
                </c:pt>
                <c:pt idx="412">
                  <c:v>3.1137835420862521</c:v>
                </c:pt>
                <c:pt idx="413">
                  <c:v>3.1312696453141333</c:v>
                </c:pt>
                <c:pt idx="414">
                  <c:v>3.1486524252109236</c:v>
                </c:pt>
                <c:pt idx="415">
                  <c:v>3.1659290770921484</c:v>
                </c:pt>
                <c:pt idx="416">
                  <c:v>3.1830968012260299</c:v>
                </c:pt>
                <c:pt idx="417">
                  <c:v>3.200152803579329</c:v>
                </c:pt>
                <c:pt idx="418">
                  <c:v>3.2170942965654148</c:v>
                </c:pt>
                <c:pt idx="419">
                  <c:v>3.2339184997943096</c:v>
                </c:pt>
                <c:pt idx="420">
                  <c:v>3.2506226408244125</c:v>
                </c:pt>
                <c:pt idx="421">
                  <c:v>3.2672039559156314</c:v>
                </c:pt>
                <c:pt idx="422">
                  <c:v>3.283659690783638</c:v>
                </c:pt>
                <c:pt idx="423">
                  <c:v>3.299987101354958</c:v>
                </c:pt>
                <c:pt idx="424">
                  <c:v>3.3161834545226152</c:v>
                </c:pt>
                <c:pt idx="425">
                  <c:v>3.3322460289020404</c:v>
                </c:pt>
                <c:pt idx="426">
                  <c:v>3.3481721155869519</c:v>
                </c:pt>
                <c:pt idx="427">
                  <c:v>3.3639590189049215</c:v>
                </c:pt>
                <c:pt idx="428">
                  <c:v>3.379604057172326</c:v>
                </c:pt>
                <c:pt idx="429">
                  <c:v>3.3951045634484038</c:v>
                </c:pt>
                <c:pt idx="430">
                  <c:v>3.4104578862881056</c:v>
                </c:pt>
                <c:pt idx="431">
                  <c:v>3.4256613904934587</c:v>
                </c:pt>
                <c:pt idx="432">
                  <c:v>3.4407124578631412</c:v>
                </c:pt>
                <c:pt idx="433">
                  <c:v>3.4556084879399664</c:v>
                </c:pt>
                <c:pt idx="434">
                  <c:v>3.470346898755992</c:v>
                </c:pt>
                <c:pt idx="435">
                  <c:v>3.4849251275749449</c:v>
                </c:pt>
                <c:pt idx="436">
                  <c:v>3.4993406316316711</c:v>
                </c:pt>
                <c:pt idx="437">
                  <c:v>3.5135908888683112</c:v>
                </c:pt>
                <c:pt idx="438">
                  <c:v>3.5276733986669049</c:v>
                </c:pt>
                <c:pt idx="439">
                  <c:v>3.5415856825781304</c:v>
                </c:pt>
                <c:pt idx="440">
                  <c:v>3.5553252850458743</c:v>
                </c:pt>
                <c:pt idx="441">
                  <c:v>3.5688897741273471</c:v>
                </c:pt>
                <c:pt idx="442">
                  <c:v>3.5822767422084452</c:v>
                </c:pt>
                <c:pt idx="443">
                  <c:v>3.5954838067140606</c:v>
                </c:pt>
                <c:pt idx="444">
                  <c:v>3.6085086108130584</c:v>
                </c:pt>
                <c:pt idx="445">
                  <c:v>3.6213488241176117</c:v>
                </c:pt>
                <c:pt idx="446">
                  <c:v>3.6340021433766285</c:v>
                </c:pt>
                <c:pt idx="447">
                  <c:v>3.6464662931629603</c:v>
                </c:pt>
                <c:pt idx="448">
                  <c:v>3.6587390265541164</c:v>
                </c:pt>
                <c:pt idx="449">
                  <c:v>3.670818125806202</c:v>
                </c:pt>
                <c:pt idx="450">
                  <c:v>3.6827014030207903</c:v>
                </c:pt>
                <c:pt idx="451">
                  <c:v>3.6943867008044515</c:v>
                </c:pt>
                <c:pt idx="452">
                  <c:v>3.705871892920662</c:v>
                </c:pt>
                <c:pt idx="453">
                  <c:v>3.7171548849338198</c:v>
                </c:pt>
                <c:pt idx="454">
                  <c:v>3.7282336148450854</c:v>
                </c:pt>
                <c:pt idx="455">
                  <c:v>3.7391060537197882</c:v>
                </c:pt>
                <c:pt idx="456">
                  <c:v>3.7497702063061267</c:v>
                </c:pt>
                <c:pt idx="457">
                  <c:v>3.760224111644896</c:v>
                </c:pt>
                <c:pt idx="458">
                  <c:v>3.7704658436699909</c:v>
                </c:pt>
                <c:pt idx="459">
                  <c:v>3.780493511799413</c:v>
                </c:pt>
                <c:pt idx="460">
                  <c:v>3.7903052615165453</c:v>
                </c:pt>
                <c:pt idx="461">
                  <c:v>3.79989927494143</c:v>
                </c:pt>
                <c:pt idx="462">
                  <c:v>3.8092737713918097</c:v>
                </c:pt>
                <c:pt idx="463">
                  <c:v>3.8184270079336904</c:v>
                </c:pt>
                <c:pt idx="464">
                  <c:v>3.8273572799211868</c:v>
                </c:pt>
                <c:pt idx="465">
                  <c:v>3.8360629215254121</c:v>
                </c:pt>
                <c:pt idx="466">
                  <c:v>3.8445423062521913</c:v>
                </c:pt>
                <c:pt idx="467">
                  <c:v>3.8527938474483623</c:v>
                </c:pt>
                <c:pt idx="468">
                  <c:v>3.8608159987964559</c:v>
                </c:pt>
                <c:pt idx="469">
                  <c:v>3.8686072547975274</c:v>
                </c:pt>
                <c:pt idx="470">
                  <c:v>3.8761661512419368</c:v>
                </c:pt>
                <c:pt idx="471">
                  <c:v>3.8834912656678653</c:v>
                </c:pt>
                <c:pt idx="472">
                  <c:v>3.8905812178073784</c:v>
                </c:pt>
                <c:pt idx="473">
                  <c:v>3.8974346700198224</c:v>
                </c:pt>
                <c:pt idx="474">
                  <c:v>3.9040503277123793</c:v>
                </c:pt>
                <c:pt idx="475">
                  <c:v>3.9104269397475884</c:v>
                </c:pt>
                <c:pt idx="476">
                  <c:v>3.9165632988376542</c:v>
                </c:pt>
                <c:pt idx="477">
                  <c:v>3.9224582419253697</c:v>
                </c:pt>
                <c:pt idx="478">
                  <c:v>3.9281106505514853</c:v>
                </c:pt>
                <c:pt idx="479">
                  <c:v>3.9335194512083582</c:v>
                </c:pt>
                <c:pt idx="480">
                  <c:v>3.9386836156797327</c:v>
                </c:pt>
                <c:pt idx="481">
                  <c:v>3.9436021613664947</c:v>
                </c:pt>
                <c:pt idx="482">
                  <c:v>3.9482741515982558</c:v>
                </c:pt>
                <c:pt idx="483">
                  <c:v>3.9526986959306352</c:v>
                </c:pt>
                <c:pt idx="484">
                  <c:v>3.9568749504280989</c:v>
                </c:pt>
                <c:pt idx="485">
                  <c:v>3.9608021179322361</c:v>
                </c:pt>
                <c:pt idx="486">
                  <c:v>3.9644794483153505</c:v>
                </c:pt>
                <c:pt idx="487">
                  <c:v>3.967906238719257</c:v>
                </c:pt>
                <c:pt idx="488">
                  <c:v>3.971081833779174</c:v>
                </c:pt>
                <c:pt idx="489">
                  <c:v>3.974005625832612</c:v>
                </c:pt>
                <c:pt idx="490">
                  <c:v>3.9766770551131647</c:v>
                </c:pt>
                <c:pt idx="491">
                  <c:v>3.9790956099291197</c:v>
                </c:pt>
                <c:pt idx="492">
                  <c:v>3.981260826826809</c:v>
                </c:pt>
                <c:pt idx="493">
                  <c:v>3.9831722907386147</c:v>
                </c:pt>
                <c:pt idx="494">
                  <c:v>3.9848296351155823</c:v>
                </c:pt>
                <c:pt idx="495">
                  <c:v>3.9862325420445694</c:v>
                </c:pt>
                <c:pt idx="496">
                  <c:v>3.9873807423498797</c:v>
                </c:pt>
                <c:pt idx="497">
                  <c:v>3.9882740156793388</c:v>
                </c:pt>
                <c:pt idx="498">
                  <c:v>3.9889121905747742</c:v>
                </c:pt>
                <c:pt idx="499">
                  <c:v>3.9892951445268627</c:v>
                </c:pt>
                <c:pt idx="500">
                  <c:v>3.9894228040143269</c:v>
                </c:pt>
                <c:pt idx="501">
                  <c:v>3.9892951445274609</c:v>
                </c:pt>
                <c:pt idx="502">
                  <c:v>3.9889121905759715</c:v>
                </c:pt>
                <c:pt idx="503">
                  <c:v>3.9882740156811343</c:v>
                </c:pt>
                <c:pt idx="504">
                  <c:v>3.9873807423522734</c:v>
                </c:pt>
                <c:pt idx="505">
                  <c:v>3.9862325420475604</c:v>
                </c:pt>
                <c:pt idx="506">
                  <c:v>3.9848296351191705</c:v>
                </c:pt>
                <c:pt idx="507">
                  <c:v>3.9831722907427989</c:v>
                </c:pt>
                <c:pt idx="508">
                  <c:v>3.9812608268315888</c:v>
                </c:pt>
                <c:pt idx="509">
                  <c:v>3.9790956099344941</c:v>
                </c:pt>
                <c:pt idx="510">
                  <c:v>3.9766770551191319</c:v>
                </c:pt>
                <c:pt idx="511">
                  <c:v>3.9740056258391721</c:v>
                </c:pt>
                <c:pt idx="512">
                  <c:v>3.9710818337863252</c:v>
                </c:pt>
                <c:pt idx="513">
                  <c:v>3.9679062387269979</c:v>
                </c:pt>
                <c:pt idx="514">
                  <c:v>3.9644794483236794</c:v>
                </c:pt>
                <c:pt idx="515">
                  <c:v>3.9608021179411517</c:v>
                </c:pt>
                <c:pt idx="516">
                  <c:v>3.9568749504376002</c:v>
                </c:pt>
                <c:pt idx="517">
                  <c:v>3.9526986959407191</c:v>
                </c:pt>
                <c:pt idx="518">
                  <c:v>3.948274151608921</c:v>
                </c:pt>
                <c:pt idx="519">
                  <c:v>3.9436021613777386</c:v>
                </c:pt>
                <c:pt idx="520">
                  <c:v>3.9386836156915543</c:v>
                </c:pt>
                <c:pt idx="521">
                  <c:v>3.9335194512207541</c:v>
                </c:pt>
                <c:pt idx="522">
                  <c:v>3.9281106505644541</c:v>
                </c:pt>
                <c:pt idx="523">
                  <c:v>3.9224582419389082</c:v>
                </c:pt>
                <c:pt idx="524">
                  <c:v>3.9165632988517602</c:v>
                </c:pt>
                <c:pt idx="525">
                  <c:v>3.9104269397622589</c:v>
                </c:pt>
                <c:pt idx="526">
                  <c:v>3.904050327727612</c:v>
                </c:pt>
                <c:pt idx="527">
                  <c:v>3.8974346700356142</c:v>
                </c:pt>
                <c:pt idx="528">
                  <c:v>3.8905812178237262</c:v>
                </c:pt>
                <c:pt idx="529">
                  <c:v>3.883491265684766</c:v>
                </c:pt>
                <c:pt idx="530">
                  <c:v>3.8761661512593868</c:v>
                </c:pt>
                <c:pt idx="531">
                  <c:v>3.8686072548155246</c:v>
                </c:pt>
                <c:pt idx="532">
                  <c:v>3.8608159988149962</c:v>
                </c:pt>
                <c:pt idx="533">
                  <c:v>3.8527938474674421</c:v>
                </c:pt>
                <c:pt idx="534">
                  <c:v>3.8445423062718067</c:v>
                </c:pt>
                <c:pt idx="535">
                  <c:v>3.8360629215455604</c:v>
                </c:pt>
                <c:pt idx="536">
                  <c:v>3.8273572799418636</c:v>
                </c:pt>
                <c:pt idx="537">
                  <c:v>3.8184270079548925</c:v>
                </c:pt>
                <c:pt idx="538">
                  <c:v>3.8092737714135323</c:v>
                </c:pt>
                <c:pt idx="539">
                  <c:v>3.7998992749636691</c:v>
                </c:pt>
                <c:pt idx="540">
                  <c:v>3.7903052615392974</c:v>
                </c:pt>
                <c:pt idx="541">
                  <c:v>3.7804935118226735</c:v>
                </c:pt>
                <c:pt idx="542">
                  <c:v>3.7704658436937555</c:v>
                </c:pt>
                <c:pt idx="543">
                  <c:v>3.7602241116691602</c:v>
                </c:pt>
                <c:pt idx="544">
                  <c:v>3.749770206330886</c:v>
                </c:pt>
                <c:pt idx="545">
                  <c:v>3.7391060537450382</c:v>
                </c:pt>
                <c:pt idx="546">
                  <c:v>3.7282336148708217</c:v>
                </c:pt>
                <c:pt idx="547">
                  <c:v>3.7171548849600375</c:v>
                </c:pt>
                <c:pt idx="548">
                  <c:v>3.7058718929473562</c:v>
                </c:pt>
                <c:pt idx="549">
                  <c:v>3.6943867008316169</c:v>
                </c:pt>
                <c:pt idx="550">
                  <c:v>3.6827014030484229</c:v>
                </c:pt>
                <c:pt idx="551">
                  <c:v>3.670818125834296</c:v>
                </c:pt>
                <c:pt idx="552">
                  <c:v>3.6587390265826674</c:v>
                </c:pt>
                <c:pt idx="553">
                  <c:v>3.6464662931919625</c:v>
                </c:pt>
                <c:pt idx="554">
                  <c:v>3.6340021434060774</c:v>
                </c:pt>
                <c:pt idx="555">
                  <c:v>3.6213488241475011</c:v>
                </c:pt>
                <c:pt idx="556">
                  <c:v>3.6085086108433826</c:v>
                </c:pt>
                <c:pt idx="557">
                  <c:v>3.5954838067448156</c:v>
                </c:pt>
                <c:pt idx="558">
                  <c:v>3.5822767422396247</c:v>
                </c:pt>
                <c:pt idx="559">
                  <c:v>3.5688897741589458</c:v>
                </c:pt>
                <c:pt idx="560">
                  <c:v>3.555325285077886</c:v>
                </c:pt>
                <c:pt idx="561">
                  <c:v>3.5415856826105503</c:v>
                </c:pt>
                <c:pt idx="562">
                  <c:v>3.5276733986997271</c:v>
                </c:pt>
                <c:pt idx="563">
                  <c:v>3.513590888901529</c:v>
                </c:pt>
                <c:pt idx="564">
                  <c:v>3.4993406316652793</c:v>
                </c:pt>
                <c:pt idx="565">
                  <c:v>3.4849251276089377</c:v>
                </c:pt>
                <c:pt idx="566">
                  <c:v>3.4703468987903636</c:v>
                </c:pt>
                <c:pt idx="567">
                  <c:v>3.4556084879747107</c:v>
                </c:pt>
                <c:pt idx="568">
                  <c:v>3.4407124578982518</c:v>
                </c:pt>
                <c:pt idx="569">
                  <c:v>3.4256613905289299</c:v>
                </c:pt>
                <c:pt idx="570">
                  <c:v>3.4104578863239312</c:v>
                </c:pt>
                <c:pt idx="571">
                  <c:v>3.3951045634845776</c:v>
                </c:pt>
                <c:pt idx="572">
                  <c:v>3.3796040572088422</c:v>
                </c:pt>
                <c:pt idx="573">
                  <c:v>3.363959018941773</c:v>
                </c:pt>
                <c:pt idx="574">
                  <c:v>3.3481721156241333</c:v>
                </c:pt>
                <c:pt idx="575">
                  <c:v>3.3322460289395446</c:v>
                </c:pt>
                <c:pt idx="576">
                  <c:v>3.3161834545604361</c:v>
                </c:pt>
                <c:pt idx="577">
                  <c:v>3.2999871013930897</c:v>
                </c:pt>
                <c:pt idx="578">
                  <c:v>3.2836596908220739</c:v>
                </c:pt>
                <c:pt idx="579">
                  <c:v>3.2672039559543649</c:v>
                </c:pt>
                <c:pt idx="580">
                  <c:v>3.2506226408634373</c:v>
                </c:pt>
                <c:pt idx="581">
                  <c:v>3.2339184998336186</c:v>
                </c:pt>
                <c:pt idx="582">
                  <c:v>3.2170942966050022</c:v>
                </c:pt>
                <c:pt idx="583">
                  <c:v>3.2001528036191886</c:v>
                </c:pt>
                <c:pt idx="584">
                  <c:v>3.1830968012661551</c:v>
                </c:pt>
                <c:pt idx="585">
                  <c:v>3.1659290771325321</c:v>
                </c:pt>
                <c:pt idx="586">
                  <c:v>3.1486524252515595</c:v>
                </c:pt>
                <c:pt idx="587">
                  <c:v>3.1312696453550144</c:v>
                </c:pt>
                <c:pt idx="588">
                  <c:v>3.1137835421273721</c:v>
                </c:pt>
                <c:pt idx="589">
                  <c:v>3.0961969244624838</c:v>
                </c:pt>
                <c:pt idx="590">
                  <c:v>3.0785126047230382</c:v>
                </c:pt>
                <c:pt idx="591">
                  <c:v>3.0607333980030735</c:v>
                </c:pt>
                <c:pt idx="592">
                  <c:v>3.0428621213938105</c:v>
                </c:pt>
                <c:pt idx="593">
                  <c:v>3.0249015932530576</c:v>
                </c:pt>
                <c:pt idx="594">
                  <c:v>3.0068546324784631</c:v>
                </c:pt>
                <c:pt idx="595">
                  <c:v>2.9887240577848551</c:v>
                </c:pt>
                <c:pt idx="596">
                  <c:v>2.970512686985932</c:v>
                </c:pt>
                <c:pt idx="597">
                  <c:v>2.9522233362805439</c:v>
                </c:pt>
                <c:pt idx="598">
                  <c:v>2.9338588195438238</c:v>
                </c:pt>
                <c:pt idx="599">
                  <c:v>2.9154219476233911</c:v>
                </c:pt>
                <c:pt idx="600">
                  <c:v>2.8969155276408851</c:v>
                </c:pt>
                <c:pt idx="601">
                  <c:v>2.8783423622990507</c:v>
                </c:pt>
                <c:pt idx="602">
                  <c:v>2.8597052491946084</c:v>
                </c:pt>
                <c:pt idx="603">
                  <c:v>2.8410069801371391</c:v>
                </c:pt>
                <c:pt idx="604">
                  <c:v>2.8222503404742021</c:v>
                </c:pt>
                <c:pt idx="605">
                  <c:v>2.8034381084229025</c:v>
                </c:pt>
                <c:pt idx="606">
                  <c:v>2.7845730544081331</c:v>
                </c:pt>
                <c:pt idx="607">
                  <c:v>2.7656579404076775</c:v>
                </c:pt>
                <c:pt idx="608">
                  <c:v>2.746695519304406</c:v>
                </c:pt>
                <c:pt idx="609">
                  <c:v>2.727688534245746</c:v>
                </c:pt>
                <c:pt idx="610">
                  <c:v>2.708639718010625</c:v>
                </c:pt>
                <c:pt idx="611">
                  <c:v>2.6895517923840897</c:v>
                </c:pt>
                <c:pt idx="612">
                  <c:v>2.6704274675397657</c:v>
                </c:pt>
                <c:pt idx="613">
                  <c:v>2.651269441430363</c:v>
                </c:pt>
                <c:pt idx="614">
                  <c:v>2.6320803991863873</c:v>
                </c:pt>
                <c:pt idx="615">
                  <c:v>2.6128630125232317</c:v>
                </c:pt>
                <c:pt idx="616">
                  <c:v>2.5936199391568233</c:v>
                </c:pt>
                <c:pt idx="617">
                  <c:v>2.5743538222279767</c:v>
                </c:pt>
                <c:pt idx="618">
                  <c:v>2.5550672897356175</c:v>
                </c:pt>
                <c:pt idx="619">
                  <c:v>2.5357629539790238</c:v>
                </c:pt>
                <c:pt idx="620">
                  <c:v>2.5164434110092344</c:v>
                </c:pt>
                <c:pt idx="621">
                  <c:v>2.4971112400897617</c:v>
                </c:pt>
                <c:pt idx="622">
                  <c:v>2.4777690031667507</c:v>
                </c:pt>
                <c:pt idx="623">
                  <c:v>2.458419244348709</c:v>
                </c:pt>
                <c:pt idx="624">
                  <c:v>2.4390644893959346</c:v>
                </c:pt>
                <c:pt idx="625">
                  <c:v>2.4197072452197679</c:v>
                </c:pt>
                <c:pt idx="626">
                  <c:v>2.4003499993917727</c:v>
                </c:pt>
                <c:pt idx="627">
                  <c:v>2.3809952196629611</c:v>
                </c:pt>
                <c:pt idx="628">
                  <c:v>2.361645353493171</c:v>
                </c:pt>
                <c:pt idx="629">
                  <c:v>2.342302827590681</c:v>
                </c:pt>
                <c:pt idx="630">
                  <c:v>2.3229700474621771</c:v>
                </c:pt>
                <c:pt idx="631">
                  <c:v>2.3036493969731349</c:v>
                </c:pt>
                <c:pt idx="632">
                  <c:v>2.2843432379187227</c:v>
                </c:pt>
                <c:pt idx="633">
                  <c:v>2.2650539096052862</c:v>
                </c:pt>
                <c:pt idx="634">
                  <c:v>2.2457837284424946</c:v>
                </c:pt>
                <c:pt idx="635">
                  <c:v>2.2265349875462181</c:v>
                </c:pt>
                <c:pt idx="636">
                  <c:v>2.2073099563521832</c:v>
                </c:pt>
                <c:pt idx="637">
                  <c:v>2.1881108802404836</c:v>
                </c:pt>
                <c:pt idx="638">
                  <c:v>2.168939980170975</c:v>
                </c:pt>
                <c:pt idx="639">
                  <c:v>2.1497994523296167</c:v>
                </c:pt>
                <c:pt idx="640">
                  <c:v>2.1306914677857902</c:v>
                </c:pt>
                <c:pt idx="641">
                  <c:v>2.1116181721606337</c:v>
                </c:pt>
                <c:pt idx="642">
                  <c:v>2.0925816853064179</c:v>
                </c:pt>
                <c:pt idx="643">
                  <c:v>2.0735841009969924</c:v>
                </c:pt>
                <c:pt idx="644">
                  <c:v>2.0546274866293239</c:v>
                </c:pt>
                <c:pt idx="645">
                  <c:v>2.0357138829361268</c:v>
                </c:pt>
                <c:pt idx="646">
                  <c:v>2.0168453037096139</c:v>
                </c:pt>
                <c:pt idx="647">
                  <c:v>1.9980237355363581</c:v>
                </c:pt>
                <c:pt idx="648">
                  <c:v>1.9792511375432675</c:v>
                </c:pt>
                <c:pt idx="649">
                  <c:v>1.9605294411546716</c:v>
                </c:pt>
                <c:pt idx="650">
                  <c:v>1.9418605498605026</c:v>
                </c:pt>
                <c:pt idx="651">
                  <c:v>1.9232463389955563</c:v>
                </c:pt>
                <c:pt idx="652">
                  <c:v>1.904688655529821</c:v>
                </c:pt>
                <c:pt idx="653">
                  <c:v>1.886189317869835</c:v>
                </c:pt>
                <c:pt idx="654">
                  <c:v>1.8677501156710536</c:v>
                </c:pt>
                <c:pt idx="655">
                  <c:v>1.8493728096611888</c:v>
                </c:pt>
                <c:pt idx="656">
                  <c:v>1.8310591314744789</c:v>
                </c:pt>
                <c:pt idx="657">
                  <c:v>1.8128107834968474</c:v>
                </c:pt>
                <c:pt idx="658">
                  <c:v>1.7946294387219066</c:v>
                </c:pt>
                <c:pt idx="659">
                  <c:v>1.7765167406177451</c:v>
                </c:pt>
                <c:pt idx="660">
                  <c:v>1.7584743030044498</c:v>
                </c:pt>
                <c:pt idx="661">
                  <c:v>1.740503709942298</c:v>
                </c:pt>
                <c:pt idx="662">
                  <c:v>1.7226065156305588</c:v>
                </c:pt>
                <c:pt idx="663">
                  <c:v>1.7047842443168266</c:v>
                </c:pt>
                <c:pt idx="664">
                  <c:v>1.6870383902168231</c:v>
                </c:pt>
                <c:pt idx="665">
                  <c:v>1.6693704174445851</c:v>
                </c:pt>
                <c:pt idx="666">
                  <c:v>1.6517817599529576</c:v>
                </c:pt>
                <c:pt idx="667">
                  <c:v>1.6342738214843091</c:v>
                </c:pt>
                <c:pt idx="668">
                  <c:v>1.6168479755313829</c:v>
                </c:pt>
                <c:pt idx="669">
                  <c:v>1.5995055653081875</c:v>
                </c:pt>
                <c:pt idx="670">
                  <c:v>1.5822479037308339</c:v>
                </c:pt>
                <c:pt idx="671">
                  <c:v>1.5650762734082206</c:v>
                </c:pt>
                <c:pt idx="672">
                  <c:v>1.5479919266424667</c:v>
                </c:pt>
                <c:pt idx="673">
                  <c:v>1.5309960854389808</c:v>
                </c:pt>
                <c:pt idx="674">
                  <c:v>1.5140899415260678</c:v>
                </c:pt>
                <c:pt idx="675">
                  <c:v>1.4972746563839485</c:v>
                </c:pt>
                <c:pt idx="676">
                  <c:v>1.4805513612830938</c:v>
                </c:pt>
                <c:pt idx="677">
                  <c:v>1.4639211573317392</c:v>
                </c:pt>
                <c:pt idx="678">
                  <c:v>1.4473851155324726</c:v>
                </c:pt>
                <c:pt idx="679">
                  <c:v>1.4309442768477667</c:v>
                </c:pt>
                <c:pt idx="680">
                  <c:v>1.41459965227433</c:v>
                </c:pt>
                <c:pt idx="681">
                  <c:v>1.3983522229261505</c:v>
                </c:pt>
                <c:pt idx="682">
                  <c:v>1.3822029401261011</c:v>
                </c:pt>
                <c:pt idx="683">
                  <c:v>1.3661527255059729</c:v>
                </c:pt>
                <c:pt idx="684">
                  <c:v>1.3502024711148028</c:v>
                </c:pt>
                <c:pt idx="685">
                  <c:v>1.3343530395353573</c:v>
                </c:pt>
                <c:pt idx="686">
                  <c:v>1.3186052640086354</c:v>
                </c:pt>
                <c:pt idx="687">
                  <c:v>1.302959948566244</c:v>
                </c:pt>
                <c:pt idx="688">
                  <c:v>1.2874178681705104</c:v>
                </c:pt>
                <c:pt idx="689">
                  <c:v>1.271979768862181</c:v>
                </c:pt>
                <c:pt idx="690">
                  <c:v>1.2566463679155635</c:v>
                </c:pt>
                <c:pt idx="691">
                  <c:v>1.2414183540009627</c:v>
                </c:pt>
                <c:pt idx="692">
                  <c:v>1.2262963873542596</c:v>
                </c:pt>
                <c:pt idx="693">
                  <c:v>1.211281099953488</c:v>
                </c:pt>
                <c:pt idx="694">
                  <c:v>1.1963730957022485</c:v>
                </c:pt>
                <c:pt idx="695">
                  <c:v>1.1815729506198127</c:v>
                </c:pt>
                <c:pt idx="696">
                  <c:v>1.1668812130377637</c:v>
                </c:pt>
                <c:pt idx="697">
                  <c:v>1.1522984038030097</c:v>
                </c:pt>
                <c:pt idx="698">
                  <c:v>1.1378250164870258</c:v>
                </c:pt>
                <c:pt idx="699">
                  <c:v>1.1234615176011544</c:v>
                </c:pt>
                <c:pt idx="700">
                  <c:v>1.1092083468178193</c:v>
                </c:pt>
                <c:pt idx="701">
                  <c:v>1.0950659171974821</c:v>
                </c:pt>
                <c:pt idx="702">
                  <c:v>1.0810346154211921</c:v>
                </c:pt>
                <c:pt idx="703">
                  <c:v>1.0671148020285617</c:v>
                </c:pt>
                <c:pt idx="704">
                  <c:v>1.0533068116610167</c:v>
                </c:pt>
                <c:pt idx="705">
                  <c:v>1.0396109533101501</c:v>
                </c:pt>
                <c:pt idx="706">
                  <c:v>1.0260275105710286</c:v>
                </c:pt>
                <c:pt idx="707">
                  <c:v>1.0125567419002865</c:v>
                </c:pt>
                <c:pt idx="708">
                  <c:v>0.99919888087884334</c:v>
                </c:pt>
                <c:pt idx="709">
                  <c:v>0.98595413647909469</c:v>
                </c:pt>
                <c:pt idx="710">
                  <c:v>0.97282269333640303</c:v>
                </c:pt>
                <c:pt idx="711">
                  <c:v>0.95980471202473694</c:v>
                </c:pt>
                <c:pt idx="712">
                  <c:v>0.9469003293362962</c:v>
                </c:pt>
                <c:pt idx="713">
                  <c:v>0.93410965856496231</c:v>
                </c:pt>
                <c:pt idx="714">
                  <c:v>0.92143278979341492</c:v>
                </c:pt>
                <c:pt idx="715">
                  <c:v>0.90886979018375735</c:v>
                </c:pt>
                <c:pt idx="716">
                  <c:v>0.89642070427149068</c:v>
                </c:pt>
                <c:pt idx="717">
                  <c:v>0.88408555426268043</c:v>
                </c:pt>
                <c:pt idx="718">
                  <c:v>0.87186434033415749</c:v>
                </c:pt>
                <c:pt idx="719">
                  <c:v>0.8597570409366001</c:v>
                </c:pt>
                <c:pt idx="720">
                  <c:v>0.8477636131003371</c:v>
                </c:pt>
                <c:pt idx="721">
                  <c:v>0.83588399274372371</c:v>
                </c:pt>
                <c:pt idx="722">
                  <c:v>0.82411809498393107</c:v>
                </c:pt>
                <c:pt idx="723">
                  <c:v>0.81246581445000177</c:v>
                </c:pt>
                <c:pt idx="724">
                  <c:v>0.80092702559801787</c:v>
                </c:pt>
                <c:pt idx="725">
                  <c:v>0.78950158302823226</c:v>
                </c:pt>
                <c:pt idx="726">
                  <c:v>0.77818932180401357</c:v>
                </c:pt>
                <c:pt idx="727">
                  <c:v>0.76699005777246065</c:v>
                </c:pt>
                <c:pt idx="728">
                  <c:v>0.75590358788653511</c:v>
                </c:pt>
                <c:pt idx="729">
                  <c:v>0.74492969052857338</c:v>
                </c:pt>
                <c:pt idx="730">
                  <c:v>0.73406812583502956</c:v>
                </c:pt>
                <c:pt idx="731">
                  <c:v>0.72331863602231261</c:v>
                </c:pt>
                <c:pt idx="732">
                  <c:v>0.71268094571357288</c:v>
                </c:pt>
                <c:pt idx="733">
                  <c:v>0.70215476226630402</c:v>
                </c:pt>
                <c:pt idx="734">
                  <c:v>0.69173977610061999</c:v>
                </c:pt>
                <c:pt idx="735">
                  <c:v>0.68143566102807462</c:v>
                </c:pt>
                <c:pt idx="736">
                  <c:v>0.67124207458088825</c:v>
                </c:pt>
                <c:pt idx="737">
                  <c:v>0.66115865834145204</c:v>
                </c:pt>
                <c:pt idx="738">
                  <c:v>0.65118503827197793</c:v>
                </c:pt>
                <c:pt idx="739">
                  <c:v>0.64132082504416998</c:v>
                </c:pt>
                <c:pt idx="740">
                  <c:v>0.63156561436878611</c:v>
                </c:pt>
                <c:pt idx="741">
                  <c:v>0.62191898732497053</c:v>
                </c:pt>
                <c:pt idx="742">
                  <c:v>0.6123805106892346</c:v>
                </c:pt>
                <c:pt idx="743">
                  <c:v>0.6029497372639615</c:v>
                </c:pt>
                <c:pt idx="744">
                  <c:v>0.59362620620532325</c:v>
                </c:pt>
                <c:pt idx="745">
                  <c:v>0.58440944335049028</c:v>
                </c:pt>
                <c:pt idx="746">
                  <c:v>0.57529896154402094</c:v>
                </c:pt>
                <c:pt idx="747">
                  <c:v>0.56629426096331603</c:v>
                </c:pt>
                <c:pt idx="748">
                  <c:v>0.55739482944303698</c:v>
                </c:pt>
                <c:pt idx="749">
                  <c:v>0.54860014279837066</c:v>
                </c:pt>
                <c:pt idx="750">
                  <c:v>0.53990966514704175</c:v>
                </c:pt>
                <c:pt idx="751">
                  <c:v>0.53132284922996853</c:v>
                </c:pt>
                <c:pt idx="752">
                  <c:v>0.52283913673045979</c:v>
                </c:pt>
                <c:pt idx="753">
                  <c:v>0.51445795859185572</c:v>
                </c:pt>
                <c:pt idx="754">
                  <c:v>0.50617873533351709</c:v>
                </c:pt>
                <c:pt idx="755">
                  <c:v>0.49800087736506654</c:v>
                </c:pt>
                <c:pt idx="756">
                  <c:v>0.48992378529879255</c:v>
                </c:pt>
                <c:pt idx="757">
                  <c:v>0.48194685026012629</c:v>
                </c:pt>
                <c:pt idx="758">
                  <c:v>0.4740694541961013</c:v>
                </c:pt>
                <c:pt idx="759">
                  <c:v>0.466290970181718</c:v>
                </c:pt>
                <c:pt idx="760">
                  <c:v>0.45861076272412027</c:v>
                </c:pt>
                <c:pt idx="761">
                  <c:v>0.45102818806451606</c:v>
                </c:pt>
                <c:pt idx="762">
                  <c:v>0.44354259447775302</c:v>
                </c:pt>
                <c:pt idx="763">
                  <c:v>0.43615332256948142</c:v>
                </c:pt>
                <c:pt idx="764">
                  <c:v>0.42885970557082703</c:v>
                </c:pt>
                <c:pt idx="765">
                  <c:v>0.42166106963050443</c:v>
                </c:pt>
                <c:pt idx="766">
                  <c:v>0.41455673410430216</c:v>
                </c:pt>
                <c:pt idx="767">
                  <c:v>0.40754601184187406</c:v>
                </c:pt>
                <c:pt idx="768">
                  <c:v>0.40062820947076955</c:v>
                </c:pt>
                <c:pt idx="769">
                  <c:v>0.39380262767764745</c:v>
                </c:pt>
                <c:pt idx="770">
                  <c:v>0.38706856148660684</c:v>
                </c:pt>
                <c:pt idx="771">
                  <c:v>0.38042530053458301</c:v>
                </c:pt>
                <c:pt idx="772">
                  <c:v>0.37387212934375225</c:v>
                </c:pt>
                <c:pt idx="773">
                  <c:v>0.36740832759089065</c:v>
                </c:pt>
                <c:pt idx="774">
                  <c:v>0.36103317037364119</c:v>
                </c:pt>
                <c:pt idx="775">
                  <c:v>0.3547459284736359</c:v>
                </c:pt>
                <c:pt idx="776">
                  <c:v>0.34854586861643272</c:v>
                </c:pt>
                <c:pt idx="777">
                  <c:v>0.34243225372821728</c:v>
                </c:pt>
                <c:pt idx="778">
                  <c:v>0.33640434318923385</c:v>
                </c:pt>
                <c:pt idx="779">
                  <c:v>0.33046139308390315</c:v>
                </c:pt>
                <c:pt idx="780">
                  <c:v>0.32460265644759029</c:v>
                </c:pt>
                <c:pt idx="781">
                  <c:v>0.3188273835099879</c:v>
                </c:pt>
                <c:pt idx="782">
                  <c:v>0.31313482193508296</c:v>
                </c:pt>
                <c:pt idx="783">
                  <c:v>0.30752421705767435</c:v>
                </c:pt>
                <c:pt idx="784">
                  <c:v>0.3019948121164146</c:v>
                </c:pt>
                <c:pt idx="785">
                  <c:v>0.29654584848334703</c:v>
                </c:pt>
                <c:pt idx="786">
                  <c:v>0.29117656588991675</c:v>
                </c:pt>
                <c:pt idx="787">
                  <c:v>0.28588620264942921</c:v>
                </c:pt>
                <c:pt idx="788">
                  <c:v>0.28067399587593866</c:v>
                </c:pt>
                <c:pt idx="789">
                  <c:v>0.27553918169954728</c:v>
                </c:pt>
                <c:pt idx="790">
                  <c:v>0.27048099547809645</c:v>
                </c:pt>
                <c:pt idx="791">
                  <c:v>0.26549867200523858</c:v>
                </c:pt>
                <c:pt idx="792">
                  <c:v>0.26059144571487325</c:v>
                </c:pt>
                <c:pt idx="793">
                  <c:v>0.255758550881939</c:v>
                </c:pt>
                <c:pt idx="794">
                  <c:v>0.25099922181955081</c:v>
                </c:pt>
                <c:pt idx="795">
                  <c:v>0.24631269307247444</c:v>
                </c:pt>
                <c:pt idx="796">
                  <c:v>0.24169819960693537</c:v>
                </c:pt>
                <c:pt idx="797">
                  <c:v>0.23715497699675389</c:v>
                </c:pt>
                <c:pt idx="798">
                  <c:v>0.23268226160580782</c:v>
                </c:pt>
                <c:pt idx="799">
                  <c:v>0.22827929076682082</c:v>
                </c:pt>
                <c:pt idx="800">
                  <c:v>0.22394530295647644</c:v>
                </c:pt>
                <c:pt idx="801">
                  <c:v>0.21967953796686235</c:v>
                </c:pt>
                <c:pt idx="802">
                  <c:v>0.21548123707324876</c:v>
                </c:pt>
                <c:pt idx="803">
                  <c:v>0.21134964319820412</c:v>
                </c:pt>
                <c:pt idx="804">
                  <c:v>0.20728400107206044</c:v>
                </c:pt>
                <c:pt idx="805">
                  <c:v>0.20328355738973133</c:v>
                </c:pt>
                <c:pt idx="806">
                  <c:v>0.19934756096389786</c:v>
                </c:pt>
                <c:pt idx="807">
                  <c:v>0.19547526287457095</c:v>
                </c:pt>
                <c:pt idx="808">
                  <c:v>0.1916659166150442</c:v>
                </c:pt>
                <c:pt idx="809">
                  <c:v>0.18791877823425171</c:v>
                </c:pt>
                <c:pt idx="810">
                  <c:v>0.18423310647554678</c:v>
                </c:pt>
                <c:pt idx="811">
                  <c:v>0.18060816291191714</c:v>
                </c:pt>
                <c:pt idx="812">
                  <c:v>0.17704321207765747</c:v>
                </c:pt>
                <c:pt idx="813">
                  <c:v>0.17353752159651556</c:v>
                </c:pt>
                <c:pt idx="814">
                  <c:v>0.17009036230633554</c:v>
                </c:pt>
                <c:pt idx="815">
                  <c:v>0.16670100838021795</c:v>
                </c:pt>
                <c:pt idx="816">
                  <c:v>0.16336873744422103</c:v>
                </c:pt>
                <c:pt idx="817">
                  <c:v>0.16009283069162561</c:v>
                </c:pt>
                <c:pt idx="818">
                  <c:v>0.15687257299379043</c:v>
                </c:pt>
                <c:pt idx="819">
                  <c:v>0.15370725300762275</c:v>
                </c:pt>
                <c:pt idx="820">
                  <c:v>0.15059616327969072</c:v>
                </c:pt>
                <c:pt idx="821">
                  <c:v>0.14753860034700761</c:v>
                </c:pt>
                <c:pt idx="822">
                  <c:v>0.14453386483451458</c:v>
                </c:pt>
                <c:pt idx="823">
                  <c:v>0.14158126154929265</c:v>
                </c:pt>
                <c:pt idx="824">
                  <c:v>0.13868009957153474</c:v>
                </c:pt>
                <c:pt idx="825">
                  <c:v>0.13582969234230849</c:v>
                </c:pt>
                <c:pt idx="826">
                  <c:v>0.13302935774814303</c:v>
                </c:pt>
                <c:pt idx="827">
                  <c:v>0.13027841820247113</c:v>
                </c:pt>
                <c:pt idx="828">
                  <c:v>0.1275762007239622</c:v>
                </c:pt>
                <c:pt idx="829">
                  <c:v>0.1249220370117793</c:v>
                </c:pt>
                <c:pt idx="830">
                  <c:v>0.12231526351779529</c:v>
                </c:pt>
                <c:pt idx="831">
                  <c:v>0.11975522151580405</c:v>
                </c:pt>
                <c:pt idx="832">
                  <c:v>0.11724125716776307</c:v>
                </c:pt>
                <c:pt idx="833">
                  <c:v>0.11477272158710371</c:v>
                </c:pt>
                <c:pt idx="834">
                  <c:v>0.11234897089914665</c:v>
                </c:pt>
                <c:pt idx="835">
                  <c:v>0.10996936629866087</c:v>
                </c:pt>
                <c:pt idx="836">
                  <c:v>0.10763327410460354</c:v>
                </c:pt>
                <c:pt idx="837">
                  <c:v>0.10534006581208025</c:v>
                </c:pt>
                <c:pt idx="838">
                  <c:v>0.1030891181415641</c:v>
                </c:pt>
                <c:pt idx="839">
                  <c:v>0.10087981308541409</c:v>
                </c:pt>
                <c:pt idx="840">
                  <c:v>9.8711537951731737E-2</c:v>
                </c:pt>
                <c:pt idx="841">
                  <c:v>9.6583685405596476E-2</c:v>
                </c:pt>
                <c:pt idx="842">
                  <c:v>9.4495653507720725E-2</c:v>
                </c:pt>
                <c:pt idx="843">
                  <c:v>9.244684575056486E-2</c:v>
                </c:pt>
                <c:pt idx="844">
                  <c:v>9.0436671091953247E-2</c:v>
                </c:pt>
                <c:pt idx="845">
                  <c:v>8.8464543986232894E-2</c:v>
                </c:pt>
                <c:pt idx="846">
                  <c:v>8.6529884413016067E-2</c:v>
                </c:pt>
                <c:pt idx="847">
                  <c:v>8.4632117903547785E-2</c:v>
                </c:pt>
                <c:pt idx="848">
                  <c:v>8.2770675564741367E-2</c:v>
                </c:pt>
                <c:pt idx="849">
                  <c:v>8.0944994100922513E-2</c:v>
                </c:pt>
                <c:pt idx="850">
                  <c:v>7.9154515833324723E-2</c:v>
                </c:pt>
                <c:pt idx="851">
                  <c:v>7.7398688717377748E-2</c:v>
                </c:pt>
                <c:pt idx="852">
                  <c:v>7.5676966357831651E-2</c:v>
                </c:pt>
                <c:pt idx="853">
                  <c:v>7.398880802175789E-2</c:v>
                </c:pt>
                <c:pt idx="854">
                  <c:v>7.233367864947024E-2</c:v>
                </c:pt>
                <c:pt idx="855">
                  <c:v>7.0711048863407219E-2</c:v>
                </c:pt>
                <c:pt idx="856">
                  <c:v>6.9120394975018581E-2</c:v>
                </c:pt>
                <c:pt idx="857">
                  <c:v>6.7561198989697119E-2</c:v>
                </c:pt>
                <c:pt idx="858">
                  <c:v>6.6032948609798955E-2</c:v>
                </c:pt>
                <c:pt idx="859">
                  <c:v>6.4535137235793003E-2</c:v>
                </c:pt>
                <c:pt idx="860">
                  <c:v>6.3067263965582029E-2</c:v>
                </c:pt>
                <c:pt idx="861">
                  <c:v>6.1628833592036469E-2</c:v>
                </c:pt>
                <c:pt idx="862">
                  <c:v>6.0219356598783198E-2</c:v>
                </c:pt>
                <c:pt idx="863">
                  <c:v>5.8838349154290079E-2</c:v>
                </c:pt>
                <c:pt idx="864">
                  <c:v>5.7485333104286607E-2</c:v>
                </c:pt>
                <c:pt idx="865">
                  <c:v>5.6159835962563749E-2</c:v>
                </c:pt>
                <c:pt idx="866">
                  <c:v>5.4861390900190841E-2</c:v>
                </c:pt>
                <c:pt idx="867">
                  <c:v>5.3589536733192784E-2</c:v>
                </c:pt>
                <c:pt idx="868">
                  <c:v>5.2343817908725401E-2</c:v>
                </c:pt>
                <c:pt idx="869">
                  <c:v>5.1123784489790484E-2</c:v>
                </c:pt>
                <c:pt idx="870">
                  <c:v>4.9928992138529436E-2</c:v>
                </c:pt>
                <c:pt idx="871">
                  <c:v>4.8759002098135384E-2</c:v>
                </c:pt>
                <c:pt idx="872">
                  <c:v>4.7613381173421863E-2</c:v>
                </c:pt>
                <c:pt idx="873">
                  <c:v>4.6491701710088283E-2</c:v>
                </c:pt>
                <c:pt idx="874">
                  <c:v>4.5393541572719256E-2</c:v>
                </c:pt>
                <c:pt idx="875">
                  <c:v>4.4318484121556714E-2</c:v>
                </c:pt>
                <c:pt idx="876">
                  <c:v>4.326611818808223E-2</c:v>
                </c:pt>
                <c:pt idx="877">
                  <c:v>4.2236038049446686E-2</c:v>
                </c:pt>
                <c:pt idx="878">
                  <c:v>4.122784340178505E-2</c:v>
                </c:pt>
                <c:pt idx="879">
                  <c:v>4.0241139332451666E-2</c:v>
                </c:pt>
                <c:pt idx="880">
                  <c:v>3.9275536291213595E-2</c:v>
                </c:pt>
                <c:pt idx="881">
                  <c:v>3.8330650060436872E-2</c:v>
                </c:pt>
                <c:pt idx="882">
                  <c:v>3.740610172430138E-2</c:v>
                </c:pt>
                <c:pt idx="883">
                  <c:v>3.6501517637079511E-2</c:v>
                </c:pt>
                <c:pt idx="884">
                  <c:v>3.5616529390512928E-2</c:v>
                </c:pt>
                <c:pt idx="885">
                  <c:v>3.4750773780321577E-2</c:v>
                </c:pt>
                <c:pt idx="886">
                  <c:v>3.3903892771878739E-2</c:v>
                </c:pt>
                <c:pt idx="887">
                  <c:v>3.3075533465085377E-2</c:v>
                </c:pt>
                <c:pt idx="888">
                  <c:v>3.226534805847648E-2</c:v>
                </c:pt>
                <c:pt idx="889">
                  <c:v>3.14729938125917E-2</c:v>
                </c:pt>
                <c:pt idx="890">
                  <c:v>3.0698133012642213E-2</c:v>
                </c:pt>
                <c:pt idx="891">
                  <c:v>2.9940432930505228E-2</c:v>
                </c:pt>
                <c:pt idx="892">
                  <c:v>2.9199565786077051E-2</c:v>
                </c:pt>
                <c:pt idx="893">
                  <c:v>2.8475208708015134E-2</c:v>
                </c:pt>
                <c:pt idx="894">
                  <c:v>2.7767043693898947E-2</c:v>
                </c:pt>
                <c:pt idx="895">
                  <c:v>2.7074757569839587E-2</c:v>
                </c:pt>
                <c:pt idx="896">
                  <c:v>2.6398041949566364E-2</c:v>
                </c:pt>
                <c:pt idx="897">
                  <c:v>2.573659319301989E-2</c:v>
                </c:pt>
                <c:pt idx="898">
                  <c:v>2.509011236447856E-2</c:v>
                </c:pt>
                <c:pt idx="899">
                  <c:v>2.4458305190247061E-2</c:v>
                </c:pt>
                <c:pt idx="900">
                  <c:v>2.3840882015932961E-2</c:v>
                </c:pt>
                <c:pt idx="901">
                  <c:v>2.3237557763338575E-2</c:v>
                </c:pt>
                <c:pt idx="902">
                  <c:v>2.2648051886993887E-2</c:v>
                </c:pt>
                <c:pt idx="903">
                  <c:v>2.2072088330356097E-2</c:v>
                </c:pt>
                <c:pt idx="904">
                  <c:v>2.1509395481700746E-2</c:v>
                </c:pt>
                <c:pt idx="905">
                  <c:v>2.0959706129729177E-2</c:v>
                </c:pt>
                <c:pt idx="906">
                  <c:v>2.04227574189162E-2</c:v>
                </c:pt>
                <c:pt idx="907">
                  <c:v>1.9898290804621518E-2</c:v>
                </c:pt>
                <c:pt idx="908">
                  <c:v>1.9386052007988014E-2</c:v>
                </c:pt>
                <c:pt idx="909">
                  <c:v>1.8885790970649539E-2</c:v>
                </c:pt>
                <c:pt idx="910">
                  <c:v>1.8397261809270059E-2</c:v>
                </c:pt>
                <c:pt idx="911">
                  <c:v>1.7920222769935896E-2</c:v>
                </c:pt>
                <c:pt idx="912">
                  <c:v>1.7454436182422022E-2</c:v>
                </c:pt>
                <c:pt idx="913">
                  <c:v>1.6999668414353169E-2</c:v>
                </c:pt>
                <c:pt idx="914">
                  <c:v>1.6555689825279597E-2</c:v>
                </c:pt>
                <c:pt idx="915">
                  <c:v>1.612227472068745E-2</c:v>
                </c:pt>
                <c:pt idx="916">
                  <c:v>1.5699201305962487E-2</c:v>
                </c:pt>
                <c:pt idx="917">
                  <c:v>1.5286251640326213E-2</c:v>
                </c:pt>
                <c:pt idx="918">
                  <c:v>1.4883211590762292E-2</c:v>
                </c:pt>
                <c:pt idx="919">
                  <c:v>1.4489870785951074E-2</c:v>
                </c:pt>
                <c:pt idx="920">
                  <c:v>1.410602257022954E-2</c:v>
                </c:pt>
                <c:pt idx="921">
                  <c:v>1.3731463957593294E-2</c:v>
                </c:pt>
                <c:pt idx="922">
                  <c:v>1.3365995585757051E-2</c:v>
                </c:pt>
                <c:pt idx="923">
                  <c:v>1.300942167028942E-2</c:v>
                </c:pt>
                <c:pt idx="924">
                  <c:v>1.2661549958837313E-2</c:v>
                </c:pt>
                <c:pt idx="925">
                  <c:v>1.2322191685455128E-2</c:v>
                </c:pt>
                <c:pt idx="926">
                  <c:v>1.1991161525052975E-2</c:v>
                </c:pt>
                <c:pt idx="927">
                  <c:v>1.1668277547978237E-2</c:v>
                </c:pt>
                <c:pt idx="928">
                  <c:v>1.1353361174743939E-2</c:v>
                </c:pt>
                <c:pt idx="929">
                  <c:v>1.1046237130917192E-2</c:v>
                </c:pt>
                <c:pt idx="930">
                  <c:v>1.0746733402180481E-2</c:v>
                </c:pt>
                <c:pt idx="931">
                  <c:v>1.0454681189578239E-2</c:v>
                </c:pt>
                <c:pt idx="932">
                  <c:v>1.0169914864960395E-2</c:v>
                </c:pt>
                <c:pt idx="933">
                  <c:v>9.892271926634803E-3</c:v>
                </c:pt>
                <c:pt idx="934">
                  <c:v>9.6215929552392887E-3</c:v>
                </c:pt>
                <c:pt idx="935">
                  <c:v>9.3577215698443551E-3</c:v>
                </c:pt>
                <c:pt idx="936">
                  <c:v>9.1005043842966558E-3</c:v>
                </c:pt>
                <c:pt idx="937">
                  <c:v>8.849790963813331E-3</c:v>
                </c:pt>
                <c:pt idx="938">
                  <c:v>8.6054337818366397E-3</c:v>
                </c:pt>
                <c:pt idx="939">
                  <c:v>8.3672881771582244E-3</c:v>
                </c:pt>
                <c:pt idx="940">
                  <c:v>8.1352123113215945E-3</c:v>
                </c:pt>
                <c:pt idx="941">
                  <c:v>7.9090671263115277E-3</c:v>
                </c:pt>
                <c:pt idx="942">
                  <c:v>7.6887163025382756E-3</c:v>
                </c:pt>
                <c:pt idx="943">
                  <c:v>7.4740262171244199E-3</c:v>
                </c:pt>
                <c:pt idx="944">
                  <c:v>7.2648659025016677E-3</c:v>
                </c:pt>
                <c:pt idx="945">
                  <c:v>7.0611070053247064E-3</c:v>
                </c:pt>
                <c:pt idx="946">
                  <c:v>6.8626237457088037E-3</c:v>
                </c:pt>
                <c:pt idx="947">
                  <c:v>6.6692928767974882E-3</c:v>
                </c:pt>
                <c:pt idx="948">
                  <c:v>6.4809936446663568E-3</c:v>
                </c:pt>
                <c:pt idx="949">
                  <c:v>6.2976077485688399E-3</c:v>
                </c:pt>
                <c:pt idx="950">
                  <c:v>6.1190193015291539E-3</c:v>
                </c:pt>
                <c:pt idx="951">
                  <c:v>5.9451147912877884E-3</c:v>
                </c:pt>
                <c:pt idx="952">
                  <c:v>5.7757830416040826E-3</c:v>
                </c:pt>
                <c:pt idx="953">
                  <c:v>5.6109151739206784E-3</c:v>
                </c:pt>
                <c:pt idx="954">
                  <c:v>5.4504045693938002E-3</c:v>
                </c:pt>
                <c:pt idx="955">
                  <c:v>5.2941468312935822E-3</c:v>
                </c:pt>
                <c:pt idx="956">
                  <c:v>5.1420397477778589E-3</c:v>
                </c:pt>
                <c:pt idx="957">
                  <c:v>4.9939832550430531E-3</c:v>
                </c:pt>
                <c:pt idx="958">
                  <c:v>4.849879400855117E-3</c:v>
                </c:pt>
                <c:pt idx="959">
                  <c:v>4.7096323084635013E-3</c:v>
                </c:pt>
                <c:pt idx="960">
                  <c:v>4.5731481409007554E-3</c:v>
                </c:pt>
                <c:pt idx="961">
                  <c:v>4.4403350656701517E-3</c:v>
                </c:pt>
                <c:pt idx="962">
                  <c:v>4.3111032198234669E-3</c:v>
                </c:pt>
                <c:pt idx="963">
                  <c:v>4.1853646754308072E-3</c:v>
                </c:pt>
                <c:pt idx="964">
                  <c:v>4.0630334054441936E-3</c:v>
                </c:pt>
                <c:pt idx="965">
                  <c:v>3.9440252499563788E-3</c:v>
                </c:pt>
                <c:pt idx="966">
                  <c:v>3.8282578828560277E-3</c:v>
                </c:pt>
                <c:pt idx="967">
                  <c:v>3.7156507788804341E-3</c:v>
                </c:pt>
                <c:pt idx="968">
                  <c:v>3.6061251810665215E-3</c:v>
                </c:pt>
                <c:pt idx="969">
                  <c:v>3.4996040686007118E-3</c:v>
                </c:pt>
                <c:pt idx="970">
                  <c:v>3.3960121250682092E-3</c:v>
                </c:pt>
                <c:pt idx="971">
                  <c:v>3.2952757071017936E-3</c:v>
                </c:pt>
                <c:pt idx="972">
                  <c:v>3.1973228134303203E-3</c:v>
                </c:pt>
                <c:pt idx="973">
                  <c:v>3.1020830543267014E-3</c:v>
                </c:pt>
                <c:pt idx="974">
                  <c:v>3.0094876214550922E-3</c:v>
                </c:pt>
                <c:pt idx="975">
                  <c:v>2.9194692581169094E-3</c:v>
                </c:pt>
                <c:pt idx="976">
                  <c:v>2.8319622298949138E-3</c:v>
                </c:pt>
                <c:pt idx="977">
                  <c:v>2.7469022956946956E-3</c:v>
                </c:pt>
                <c:pt idx="978">
                  <c:v>2.6642266791825657E-3</c:v>
                </c:pt>
                <c:pt idx="979">
                  <c:v>2.5838740406187934E-3</c:v>
                </c:pt>
                <c:pt idx="980">
                  <c:v>2.5057844490849741E-3</c:v>
                </c:pt>
                <c:pt idx="981">
                  <c:v>2.4298993551041541E-3</c:v>
                </c:pt>
                <c:pt idx="982">
                  <c:v>2.3561615636522384E-3</c:v>
                </c:pt>
                <c:pt idx="983">
                  <c:v>2.2845152075590164E-3</c:v>
                </c:pt>
                <c:pt idx="984">
                  <c:v>2.214905721297141E-3</c:v>
                </c:pt>
                <c:pt idx="985">
                  <c:v>2.1472798151571534E-3</c:v>
                </c:pt>
                <c:pt idx="986">
                  <c:v>2.0815854498065361E-3</c:v>
                </c:pt>
                <c:pt idx="987">
                  <c:v>2.017771811230828E-3</c:v>
                </c:pt>
                <c:pt idx="988">
                  <c:v>1.9557892860544838E-3</c:v>
                </c:pt>
                <c:pt idx="989">
                  <c:v>1.8955894372392945E-3</c:v>
                </c:pt>
                <c:pt idx="990">
                  <c:v>1.8371249801579083E-3</c:v>
                </c:pt>
                <c:pt idx="991">
                  <c:v>1.7803497590400156E-3</c:v>
                </c:pt>
                <c:pt idx="992">
                  <c:v>1.7252187237886117E-3</c:v>
                </c:pt>
                <c:pt idx="993">
                  <c:v>1.6716879071637144E-3</c:v>
                </c:pt>
                <c:pt idx="994">
                  <c:v>1.6197144023307702E-3</c:v>
                </c:pt>
                <c:pt idx="995">
                  <c:v>1.5692563407709618E-3</c:v>
                </c:pt>
                <c:pt idx="996">
                  <c:v>1.5202728705505464E-3</c:v>
                </c:pt>
                <c:pt idx="997">
                  <c:v>1.4727241349462507E-3</c:v>
                </c:pt>
                <c:pt idx="998">
                  <c:v>1.426571251423744E-3</c:v>
                </c:pt>
                <c:pt idx="999">
                  <c:v>1.3817762909660758E-3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2F6-4133-91CC-0D26E2E3F92F}"/>
            </c:ext>
          </c:extLst>
        </c:ser>
        <c:ser>
          <c:idx val="5"/>
          <c:order val="5"/>
          <c:tx>
            <c:strRef>
              <c:f>'Specific RISK'!$F$86</c:f>
              <c:strCache>
                <c:ptCount val="1"/>
                <c:pt idx="0">
                  <c:v>LAL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B2F6-4133-91CC-0D26E2E3F92F}"/>
              </c:ext>
            </c:extLst>
          </c:dPt>
          <c:xVal>
            <c:numRef>
              <c:f>'Specific RISK'!$F$87:$F$88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xVal>
          <c:yVal>
            <c:numRef>
              <c:f>'Specific RISK'!$I$87:$I$89</c:f>
              <c:numCache>
                <c:formatCode>General</c:formatCode>
                <c:ptCount val="3"/>
                <c:pt idx="0">
                  <c:v>0</c:v>
                </c:pt>
                <c:pt idx="1">
                  <c:v>3.9894228040143269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2F6-4133-91CC-0D26E2E3F92F}"/>
            </c:ext>
          </c:extLst>
        </c:ser>
        <c:ser>
          <c:idx val="6"/>
          <c:order val="6"/>
          <c:tx>
            <c:strRef>
              <c:f>'Specific RISK'!$G$86</c:f>
              <c:strCache>
                <c:ptCount val="1"/>
                <c:pt idx="0">
                  <c:v>UAL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2F6-4133-91CC-0D26E2E3F92F}"/>
              </c:ext>
            </c:extLst>
          </c:dPt>
          <c:xVal>
            <c:numRef>
              <c:f>'Specific RISK'!$G$87:$G$88</c:f>
              <c:numCache>
                <c:formatCode>General</c:formatCode>
                <c:ptCount val="2"/>
                <c:pt idx="0">
                  <c:v>101</c:v>
                </c:pt>
                <c:pt idx="1">
                  <c:v>101</c:v>
                </c:pt>
              </c:numCache>
            </c:numRef>
          </c:xVal>
          <c:yVal>
            <c:numRef>
              <c:f>'Specific RISK'!$I$87:$I$88</c:f>
              <c:numCache>
                <c:formatCode>General</c:formatCode>
                <c:ptCount val="2"/>
                <c:pt idx="0">
                  <c:v>0</c:v>
                </c:pt>
                <c:pt idx="1">
                  <c:v>3.9894228040143269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2F6-4133-91CC-0D26E2E3F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0163552"/>
        <c:axId val="610163944"/>
      </c:scatterChart>
      <c:valAx>
        <c:axId val="6101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944"/>
        <c:crosses val="autoZero"/>
        <c:crossBetween val="midCat"/>
      </c:valAx>
      <c:valAx>
        <c:axId val="610163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552"/>
        <c:crosses val="autoZero"/>
        <c:crossBetween val="midCat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043064849211747E-2"/>
          <c:y val="0.89241813371356238"/>
          <c:w val="0.8545222379612637"/>
          <c:h val="7.82327286084836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6699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FF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37556028408804E-2"/>
          <c:y val="6.6666827418083094E-2"/>
          <c:w val="0.88281317353300004"/>
          <c:h val="0.74814995213626601"/>
        </c:manualLayout>
      </c:layout>
      <c:scatterChart>
        <c:scatterStyle val="lineMarker"/>
        <c:varyColors val="0"/>
        <c:ser>
          <c:idx val="1"/>
          <c:order val="0"/>
          <c:tx>
            <c:strRef>
              <c:f>'GB Multiplier'!$O$60</c:f>
              <c:strCache>
                <c:ptCount val="1"/>
                <c:pt idx="0">
                  <c:v>MV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E2-4A40-B6B9-03458CB2D7F7}"/>
              </c:ext>
            </c:extLst>
          </c:dPt>
          <c:xVal>
            <c:numRef>
              <c:f>'GB Multiplier'!$O$61:$O$62</c:f>
              <c:numCache>
                <c:formatCode>0.0000</c:formatCode>
                <c:ptCount val="2"/>
                <c:pt idx="0">
                  <c:v>1500.0887</c:v>
                </c:pt>
                <c:pt idx="1">
                  <c:v>1500.0887</c:v>
                </c:pt>
              </c:numCache>
            </c:numRef>
          </c:xVal>
          <c:yVal>
            <c:numRef>
              <c:f>'GB Multiplier'!$P$61:$P$62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E2-4A40-B6B9-03458CB2D7F7}"/>
            </c:ext>
          </c:extLst>
        </c:ser>
        <c:ser>
          <c:idx val="2"/>
          <c:order val="1"/>
          <c:tx>
            <c:strRef>
              <c:f>'GB Multiplier'!$M$60</c:f>
              <c:strCache>
                <c:ptCount val="1"/>
                <c:pt idx="0">
                  <c:v>LSL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1E2-4A40-B6B9-03458CB2D7F7}"/>
              </c:ext>
            </c:extLst>
          </c:dPt>
          <c:xVal>
            <c:numRef>
              <c:f>'GB Multiplier'!$M$61:$M$62</c:f>
              <c:numCache>
                <c:formatCode>0.0000</c:formatCode>
                <c:ptCount val="2"/>
                <c:pt idx="0">
                  <c:v>1499.8</c:v>
                </c:pt>
                <c:pt idx="1">
                  <c:v>1499.8</c:v>
                </c:pt>
              </c:numCache>
            </c:numRef>
          </c:xVal>
          <c:yVal>
            <c:numRef>
              <c:f>'GB Multiplier'!$P$61:$P$62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1E2-4A40-B6B9-03458CB2D7F7}"/>
            </c:ext>
          </c:extLst>
        </c:ser>
        <c:ser>
          <c:idx val="3"/>
          <c:order val="2"/>
          <c:tx>
            <c:strRef>
              <c:f>'GB Multiplier'!$L$60</c:f>
              <c:strCache>
                <c:ptCount val="1"/>
                <c:pt idx="0">
                  <c:v>Nominal Value</c:v>
                </c:pt>
              </c:strCache>
            </c:strRef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666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C1E2-4A40-B6B9-03458CB2D7F7}"/>
              </c:ext>
            </c:extLst>
          </c:dPt>
          <c:xVal>
            <c:numRef>
              <c:f>'GB Multiplier'!$L$61:$L$62</c:f>
              <c:numCache>
                <c:formatCode>0.0000</c:formatCode>
                <c:ptCount val="2"/>
                <c:pt idx="0">
                  <c:v>1500</c:v>
                </c:pt>
                <c:pt idx="1">
                  <c:v>1500</c:v>
                </c:pt>
              </c:numCache>
            </c:numRef>
          </c:xVal>
          <c:yVal>
            <c:numRef>
              <c:f>'GB Multiplier'!$P$61:$P$62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E2-4A40-B6B9-03458CB2D7F7}"/>
            </c:ext>
          </c:extLst>
        </c:ser>
        <c:ser>
          <c:idx val="4"/>
          <c:order val="3"/>
          <c:tx>
            <c:strRef>
              <c:f>'GB Multiplier'!$N$60</c:f>
              <c:strCache>
                <c:ptCount val="1"/>
                <c:pt idx="0">
                  <c:v>USL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C1E2-4A40-B6B9-03458CB2D7F7}"/>
              </c:ext>
            </c:extLst>
          </c:dPt>
          <c:xVal>
            <c:numRef>
              <c:f>'GB Multiplier'!$N$61:$N$62</c:f>
              <c:numCache>
                <c:formatCode>0.0000</c:formatCode>
                <c:ptCount val="2"/>
                <c:pt idx="0">
                  <c:v>1500.2</c:v>
                </c:pt>
                <c:pt idx="1">
                  <c:v>1500.2</c:v>
                </c:pt>
              </c:numCache>
            </c:numRef>
          </c:xVal>
          <c:yVal>
            <c:numRef>
              <c:f>'GB Multiplier'!$P$61:$P$62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1E2-4A40-B6B9-03458CB2D7F7}"/>
            </c:ext>
          </c:extLst>
        </c:ser>
        <c:ser>
          <c:idx val="0"/>
          <c:order val="4"/>
          <c:tx>
            <c:v>Uncert. Dist</c:v>
          </c:tx>
          <c:spPr>
            <a:ln w="254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'GB Multiplier'!$I$69:$I$1068</c:f>
              <c:numCache>
                <c:formatCode>General</c:formatCode>
                <c:ptCount val="1000"/>
                <c:pt idx="0" formatCode="##0.00E+0">
                  <c:v>1499.9286999999999</c:v>
                </c:pt>
                <c:pt idx="1">
                  <c:v>1499.92902</c:v>
                </c:pt>
                <c:pt idx="2">
                  <c:v>1499.9293400000001</c:v>
                </c:pt>
                <c:pt idx="3">
                  <c:v>1499.9296600000002</c:v>
                </c:pt>
                <c:pt idx="4">
                  <c:v>1499.9299800000003</c:v>
                </c:pt>
                <c:pt idx="5">
                  <c:v>1499.9303000000004</c:v>
                </c:pt>
                <c:pt idx="6">
                  <c:v>1499.9306200000005</c:v>
                </c:pt>
                <c:pt idx="7">
                  <c:v>1499.9309400000006</c:v>
                </c:pt>
                <c:pt idx="8">
                  <c:v>1499.9312600000007</c:v>
                </c:pt>
                <c:pt idx="9">
                  <c:v>1499.9315800000008</c:v>
                </c:pt>
                <c:pt idx="10">
                  <c:v>1499.931900000001</c:v>
                </c:pt>
                <c:pt idx="11">
                  <c:v>1499.9322200000011</c:v>
                </c:pt>
                <c:pt idx="12">
                  <c:v>1499.9325400000012</c:v>
                </c:pt>
                <c:pt idx="13">
                  <c:v>1499.9328600000013</c:v>
                </c:pt>
                <c:pt idx="14">
                  <c:v>1499.9331800000014</c:v>
                </c:pt>
                <c:pt idx="15">
                  <c:v>1499.9335000000015</c:v>
                </c:pt>
                <c:pt idx="16">
                  <c:v>1499.9338200000016</c:v>
                </c:pt>
                <c:pt idx="17">
                  <c:v>1499.9341400000017</c:v>
                </c:pt>
                <c:pt idx="18">
                  <c:v>1499.9344600000018</c:v>
                </c:pt>
                <c:pt idx="19">
                  <c:v>1499.9347800000019</c:v>
                </c:pt>
                <c:pt idx="20">
                  <c:v>1499.935100000002</c:v>
                </c:pt>
                <c:pt idx="21">
                  <c:v>1499.9354200000021</c:v>
                </c:pt>
                <c:pt idx="22">
                  <c:v>1499.9357400000022</c:v>
                </c:pt>
                <c:pt idx="23">
                  <c:v>1499.9360600000023</c:v>
                </c:pt>
                <c:pt idx="24">
                  <c:v>1499.9363800000024</c:v>
                </c:pt>
                <c:pt idx="25">
                  <c:v>1499.9367000000025</c:v>
                </c:pt>
                <c:pt idx="26">
                  <c:v>1499.9370200000026</c:v>
                </c:pt>
                <c:pt idx="27">
                  <c:v>1499.9373400000027</c:v>
                </c:pt>
                <c:pt idx="28">
                  <c:v>1499.9376600000028</c:v>
                </c:pt>
                <c:pt idx="29">
                  <c:v>1499.9379800000029</c:v>
                </c:pt>
                <c:pt idx="30">
                  <c:v>1499.938300000003</c:v>
                </c:pt>
                <c:pt idx="31">
                  <c:v>1499.9386200000031</c:v>
                </c:pt>
                <c:pt idx="32">
                  <c:v>1499.9389400000032</c:v>
                </c:pt>
                <c:pt idx="33">
                  <c:v>1499.9392600000033</c:v>
                </c:pt>
                <c:pt idx="34">
                  <c:v>1499.9395800000034</c:v>
                </c:pt>
                <c:pt idx="35">
                  <c:v>1499.9399000000035</c:v>
                </c:pt>
                <c:pt idx="36">
                  <c:v>1499.9402200000036</c:v>
                </c:pt>
                <c:pt idx="37">
                  <c:v>1499.9405400000037</c:v>
                </c:pt>
                <c:pt idx="38">
                  <c:v>1499.9408600000038</c:v>
                </c:pt>
                <c:pt idx="39">
                  <c:v>1499.9411800000039</c:v>
                </c:pt>
                <c:pt idx="40">
                  <c:v>1499.941500000004</c:v>
                </c:pt>
                <c:pt idx="41">
                  <c:v>1499.9418200000041</c:v>
                </c:pt>
                <c:pt idx="42">
                  <c:v>1499.9421400000042</c:v>
                </c:pt>
                <c:pt idx="43">
                  <c:v>1499.9424600000043</c:v>
                </c:pt>
                <c:pt idx="44">
                  <c:v>1499.9427800000044</c:v>
                </c:pt>
                <c:pt idx="45">
                  <c:v>1499.9431000000045</c:v>
                </c:pt>
                <c:pt idx="46">
                  <c:v>1499.9434200000046</c:v>
                </c:pt>
                <c:pt idx="47">
                  <c:v>1499.9437400000047</c:v>
                </c:pt>
                <c:pt idx="48">
                  <c:v>1499.9440600000048</c:v>
                </c:pt>
                <c:pt idx="49">
                  <c:v>1499.9443800000049</c:v>
                </c:pt>
                <c:pt idx="50">
                  <c:v>1499.944700000005</c:v>
                </c:pt>
                <c:pt idx="51">
                  <c:v>1499.9450200000051</c:v>
                </c:pt>
                <c:pt idx="52">
                  <c:v>1499.9453400000052</c:v>
                </c:pt>
                <c:pt idx="53">
                  <c:v>1499.9456600000053</c:v>
                </c:pt>
                <c:pt idx="54">
                  <c:v>1499.9459800000054</c:v>
                </c:pt>
                <c:pt idx="55">
                  <c:v>1499.9463000000055</c:v>
                </c:pt>
                <c:pt idx="56">
                  <c:v>1499.9466200000056</c:v>
                </c:pt>
                <c:pt idx="57">
                  <c:v>1499.9469400000057</c:v>
                </c:pt>
                <c:pt idx="58">
                  <c:v>1499.9472600000058</c:v>
                </c:pt>
                <c:pt idx="59">
                  <c:v>1499.9475800000059</c:v>
                </c:pt>
                <c:pt idx="60">
                  <c:v>1499.947900000006</c:v>
                </c:pt>
                <c:pt idx="61">
                  <c:v>1499.9482200000061</c:v>
                </c:pt>
                <c:pt idx="62">
                  <c:v>1499.9485400000062</c:v>
                </c:pt>
                <c:pt idx="63">
                  <c:v>1499.9488600000063</c:v>
                </c:pt>
                <c:pt idx="64">
                  <c:v>1499.9491800000064</c:v>
                </c:pt>
                <c:pt idx="65">
                  <c:v>1499.9495000000065</c:v>
                </c:pt>
                <c:pt idx="66">
                  <c:v>1499.9498200000066</c:v>
                </c:pt>
                <c:pt idx="67">
                  <c:v>1499.9501400000067</c:v>
                </c:pt>
                <c:pt idx="68">
                  <c:v>1499.9504600000068</c:v>
                </c:pt>
                <c:pt idx="69">
                  <c:v>1499.9507800000069</c:v>
                </c:pt>
                <c:pt idx="70">
                  <c:v>1499.951100000007</c:v>
                </c:pt>
                <c:pt idx="71">
                  <c:v>1499.9514200000071</c:v>
                </c:pt>
                <c:pt idx="72">
                  <c:v>1499.9517400000072</c:v>
                </c:pt>
                <c:pt idx="73">
                  <c:v>1499.9520600000074</c:v>
                </c:pt>
                <c:pt idx="74">
                  <c:v>1499.9523800000075</c:v>
                </c:pt>
                <c:pt idx="75">
                  <c:v>1499.9527000000076</c:v>
                </c:pt>
                <c:pt idx="76">
                  <c:v>1499.9530200000077</c:v>
                </c:pt>
                <c:pt idx="77">
                  <c:v>1499.9533400000078</c:v>
                </c:pt>
                <c:pt idx="78">
                  <c:v>1499.9536600000079</c:v>
                </c:pt>
                <c:pt idx="79">
                  <c:v>1499.953980000008</c:v>
                </c:pt>
                <c:pt idx="80">
                  <c:v>1499.9543000000081</c:v>
                </c:pt>
                <c:pt idx="81">
                  <c:v>1499.9546200000082</c:v>
                </c:pt>
                <c:pt idx="82">
                  <c:v>1499.9549400000083</c:v>
                </c:pt>
                <c:pt idx="83">
                  <c:v>1499.9552600000084</c:v>
                </c:pt>
                <c:pt idx="84">
                  <c:v>1499.9555800000085</c:v>
                </c:pt>
                <c:pt idx="85">
                  <c:v>1499.9559000000086</c:v>
                </c:pt>
                <c:pt idx="86">
                  <c:v>1499.9562200000087</c:v>
                </c:pt>
                <c:pt idx="87">
                  <c:v>1499.9565400000088</c:v>
                </c:pt>
                <c:pt idx="88">
                  <c:v>1499.9568600000089</c:v>
                </c:pt>
                <c:pt idx="89">
                  <c:v>1499.957180000009</c:v>
                </c:pt>
                <c:pt idx="90">
                  <c:v>1499.9575000000091</c:v>
                </c:pt>
                <c:pt idx="91">
                  <c:v>1499.9578200000092</c:v>
                </c:pt>
                <c:pt idx="92">
                  <c:v>1499.9581400000093</c:v>
                </c:pt>
                <c:pt idx="93">
                  <c:v>1499.9584600000094</c:v>
                </c:pt>
                <c:pt idx="94">
                  <c:v>1499.9587800000095</c:v>
                </c:pt>
                <c:pt idx="95">
                  <c:v>1499.9591000000096</c:v>
                </c:pt>
                <c:pt idx="96">
                  <c:v>1499.9594200000097</c:v>
                </c:pt>
                <c:pt idx="97">
                  <c:v>1499.9597400000098</c:v>
                </c:pt>
                <c:pt idx="98">
                  <c:v>1499.9600600000099</c:v>
                </c:pt>
                <c:pt idx="99">
                  <c:v>1499.96038000001</c:v>
                </c:pt>
                <c:pt idx="100">
                  <c:v>1499.9607000000101</c:v>
                </c:pt>
                <c:pt idx="101">
                  <c:v>1499.9610200000102</c:v>
                </c:pt>
                <c:pt idx="102">
                  <c:v>1499.9613400000103</c:v>
                </c:pt>
                <c:pt idx="103">
                  <c:v>1499.9616600000104</c:v>
                </c:pt>
                <c:pt idx="104">
                  <c:v>1499.9619800000105</c:v>
                </c:pt>
                <c:pt idx="105">
                  <c:v>1499.9623000000106</c:v>
                </c:pt>
                <c:pt idx="106">
                  <c:v>1499.9626200000107</c:v>
                </c:pt>
                <c:pt idx="107">
                  <c:v>1499.9629400000108</c:v>
                </c:pt>
                <c:pt idx="108">
                  <c:v>1499.9632600000109</c:v>
                </c:pt>
                <c:pt idx="109">
                  <c:v>1499.963580000011</c:v>
                </c:pt>
                <c:pt idx="110">
                  <c:v>1499.9639000000111</c:v>
                </c:pt>
                <c:pt idx="111">
                  <c:v>1499.9642200000112</c:v>
                </c:pt>
                <c:pt idx="112">
                  <c:v>1499.9645400000113</c:v>
                </c:pt>
                <c:pt idx="113">
                  <c:v>1499.9648600000114</c:v>
                </c:pt>
                <c:pt idx="114">
                  <c:v>1499.9651800000115</c:v>
                </c:pt>
                <c:pt idx="115">
                  <c:v>1499.9655000000116</c:v>
                </c:pt>
                <c:pt idx="116">
                  <c:v>1499.9658200000117</c:v>
                </c:pt>
                <c:pt idx="117">
                  <c:v>1499.9661400000118</c:v>
                </c:pt>
                <c:pt idx="118">
                  <c:v>1499.9664600000119</c:v>
                </c:pt>
                <c:pt idx="119">
                  <c:v>1499.966780000012</c:v>
                </c:pt>
                <c:pt idx="120">
                  <c:v>1499.9671000000121</c:v>
                </c:pt>
                <c:pt idx="121">
                  <c:v>1499.9674200000122</c:v>
                </c:pt>
                <c:pt idx="122">
                  <c:v>1499.9677400000123</c:v>
                </c:pt>
                <c:pt idx="123">
                  <c:v>1499.9680600000124</c:v>
                </c:pt>
                <c:pt idx="124">
                  <c:v>1499.9683800000125</c:v>
                </c:pt>
                <c:pt idx="125">
                  <c:v>1499.9687000000126</c:v>
                </c:pt>
                <c:pt idx="126">
                  <c:v>1499.9690200000127</c:v>
                </c:pt>
                <c:pt idx="127">
                  <c:v>1499.9693400000128</c:v>
                </c:pt>
                <c:pt idx="128">
                  <c:v>1499.9696600000129</c:v>
                </c:pt>
                <c:pt idx="129">
                  <c:v>1499.969980000013</c:v>
                </c:pt>
                <c:pt idx="130">
                  <c:v>1499.9703000000131</c:v>
                </c:pt>
                <c:pt idx="131">
                  <c:v>1499.9706200000132</c:v>
                </c:pt>
                <c:pt idx="132">
                  <c:v>1499.9709400000133</c:v>
                </c:pt>
                <c:pt idx="133">
                  <c:v>1499.9712600000134</c:v>
                </c:pt>
                <c:pt idx="134">
                  <c:v>1499.9715800000135</c:v>
                </c:pt>
                <c:pt idx="135">
                  <c:v>1499.9719000000136</c:v>
                </c:pt>
                <c:pt idx="136">
                  <c:v>1499.9722200000137</c:v>
                </c:pt>
                <c:pt idx="137">
                  <c:v>1499.9725400000139</c:v>
                </c:pt>
                <c:pt idx="138">
                  <c:v>1499.972860000014</c:v>
                </c:pt>
                <c:pt idx="139">
                  <c:v>1499.9731800000141</c:v>
                </c:pt>
                <c:pt idx="140">
                  <c:v>1499.9735000000142</c:v>
                </c:pt>
                <c:pt idx="141">
                  <c:v>1499.9738200000143</c:v>
                </c:pt>
                <c:pt idx="142">
                  <c:v>1499.9741400000144</c:v>
                </c:pt>
                <c:pt idx="143">
                  <c:v>1499.9744600000145</c:v>
                </c:pt>
                <c:pt idx="144">
                  <c:v>1499.9747800000146</c:v>
                </c:pt>
                <c:pt idx="145">
                  <c:v>1499.9751000000147</c:v>
                </c:pt>
                <c:pt idx="146">
                  <c:v>1499.9754200000148</c:v>
                </c:pt>
                <c:pt idx="147">
                  <c:v>1499.9757400000149</c:v>
                </c:pt>
                <c:pt idx="148">
                  <c:v>1499.976060000015</c:v>
                </c:pt>
                <c:pt idx="149">
                  <c:v>1499.9763800000151</c:v>
                </c:pt>
                <c:pt idx="150">
                  <c:v>1499.9767000000152</c:v>
                </c:pt>
                <c:pt idx="151">
                  <c:v>1499.9770200000153</c:v>
                </c:pt>
                <c:pt idx="152">
                  <c:v>1499.9773400000154</c:v>
                </c:pt>
                <c:pt idx="153">
                  <c:v>1499.9776600000155</c:v>
                </c:pt>
                <c:pt idx="154">
                  <c:v>1499.9779800000156</c:v>
                </c:pt>
                <c:pt idx="155">
                  <c:v>1499.9783000000157</c:v>
                </c:pt>
                <c:pt idx="156">
                  <c:v>1499.9786200000158</c:v>
                </c:pt>
                <c:pt idx="157">
                  <c:v>1499.9789400000159</c:v>
                </c:pt>
                <c:pt idx="158">
                  <c:v>1499.979260000016</c:v>
                </c:pt>
                <c:pt idx="159">
                  <c:v>1499.9795800000161</c:v>
                </c:pt>
                <c:pt idx="160">
                  <c:v>1499.9799000000162</c:v>
                </c:pt>
                <c:pt idx="161">
                  <c:v>1499.9802200000163</c:v>
                </c:pt>
                <c:pt idx="162">
                  <c:v>1499.9805400000164</c:v>
                </c:pt>
                <c:pt idx="163">
                  <c:v>1499.9808600000165</c:v>
                </c:pt>
                <c:pt idx="164">
                  <c:v>1499.9811800000166</c:v>
                </c:pt>
                <c:pt idx="165">
                  <c:v>1499.9815000000167</c:v>
                </c:pt>
                <c:pt idx="166">
                  <c:v>1499.9818200000168</c:v>
                </c:pt>
                <c:pt idx="167">
                  <c:v>1499.9821400000169</c:v>
                </c:pt>
                <c:pt idx="168">
                  <c:v>1499.982460000017</c:v>
                </c:pt>
                <c:pt idx="169">
                  <c:v>1499.9827800000171</c:v>
                </c:pt>
                <c:pt idx="170">
                  <c:v>1499.9831000000172</c:v>
                </c:pt>
                <c:pt idx="171">
                  <c:v>1499.9834200000173</c:v>
                </c:pt>
                <c:pt idx="172">
                  <c:v>1499.9837400000174</c:v>
                </c:pt>
                <c:pt idx="173">
                  <c:v>1499.9840600000175</c:v>
                </c:pt>
                <c:pt idx="174">
                  <c:v>1499.9843800000176</c:v>
                </c:pt>
                <c:pt idx="175">
                  <c:v>1499.9847000000177</c:v>
                </c:pt>
                <c:pt idx="176">
                  <c:v>1499.9850200000178</c:v>
                </c:pt>
                <c:pt idx="177">
                  <c:v>1499.9853400000179</c:v>
                </c:pt>
                <c:pt idx="178">
                  <c:v>1499.985660000018</c:v>
                </c:pt>
                <c:pt idx="179">
                  <c:v>1499.9859800000181</c:v>
                </c:pt>
                <c:pt idx="180">
                  <c:v>1499.9863000000182</c:v>
                </c:pt>
                <c:pt idx="181">
                  <c:v>1499.9866200000183</c:v>
                </c:pt>
                <c:pt idx="182">
                  <c:v>1499.9869400000184</c:v>
                </c:pt>
                <c:pt idx="183">
                  <c:v>1499.9872600000185</c:v>
                </c:pt>
                <c:pt idx="184">
                  <c:v>1499.9875800000186</c:v>
                </c:pt>
                <c:pt idx="185">
                  <c:v>1499.9879000000187</c:v>
                </c:pt>
                <c:pt idx="186">
                  <c:v>1499.9882200000188</c:v>
                </c:pt>
                <c:pt idx="187">
                  <c:v>1499.9885400000189</c:v>
                </c:pt>
                <c:pt idx="188">
                  <c:v>1499.988860000019</c:v>
                </c:pt>
                <c:pt idx="189">
                  <c:v>1499.9891800000191</c:v>
                </c:pt>
                <c:pt idx="190">
                  <c:v>1499.9895000000192</c:v>
                </c:pt>
                <c:pt idx="191">
                  <c:v>1499.9898200000193</c:v>
                </c:pt>
                <c:pt idx="192">
                  <c:v>1499.9901400000194</c:v>
                </c:pt>
                <c:pt idx="193">
                  <c:v>1499.9904600000195</c:v>
                </c:pt>
                <c:pt idx="194">
                  <c:v>1499.9907800000196</c:v>
                </c:pt>
                <c:pt idx="195">
                  <c:v>1499.9911000000197</c:v>
                </c:pt>
                <c:pt idx="196">
                  <c:v>1499.9914200000198</c:v>
                </c:pt>
                <c:pt idx="197">
                  <c:v>1499.9917400000199</c:v>
                </c:pt>
                <c:pt idx="198">
                  <c:v>1499.99206000002</c:v>
                </c:pt>
                <c:pt idx="199">
                  <c:v>1499.9923800000201</c:v>
                </c:pt>
                <c:pt idx="200">
                  <c:v>1499.9927000000202</c:v>
                </c:pt>
                <c:pt idx="201">
                  <c:v>1499.9930200000204</c:v>
                </c:pt>
                <c:pt idx="202">
                  <c:v>1499.9933400000205</c:v>
                </c:pt>
                <c:pt idx="203">
                  <c:v>1499.9936600000206</c:v>
                </c:pt>
                <c:pt idx="204">
                  <c:v>1499.9939800000207</c:v>
                </c:pt>
                <c:pt idx="205">
                  <c:v>1499.9943000000208</c:v>
                </c:pt>
                <c:pt idx="206">
                  <c:v>1499.9946200000209</c:v>
                </c:pt>
                <c:pt idx="207">
                  <c:v>1499.994940000021</c:v>
                </c:pt>
                <c:pt idx="208">
                  <c:v>1499.9952600000211</c:v>
                </c:pt>
                <c:pt idx="209">
                  <c:v>1499.9955800000212</c:v>
                </c:pt>
                <c:pt idx="210">
                  <c:v>1499.9959000000213</c:v>
                </c:pt>
                <c:pt idx="211">
                  <c:v>1499.9962200000214</c:v>
                </c:pt>
                <c:pt idx="212">
                  <c:v>1499.9965400000215</c:v>
                </c:pt>
                <c:pt idx="213">
                  <c:v>1499.9968600000216</c:v>
                </c:pt>
                <c:pt idx="214">
                  <c:v>1499.9971800000217</c:v>
                </c:pt>
                <c:pt idx="215">
                  <c:v>1499.9975000000218</c:v>
                </c:pt>
                <c:pt idx="216">
                  <c:v>1499.9978200000219</c:v>
                </c:pt>
                <c:pt idx="217">
                  <c:v>1499.998140000022</c:v>
                </c:pt>
                <c:pt idx="218">
                  <c:v>1499.9984600000221</c:v>
                </c:pt>
                <c:pt idx="219">
                  <c:v>1499.9987800000222</c:v>
                </c:pt>
                <c:pt idx="220">
                  <c:v>1499.9991000000223</c:v>
                </c:pt>
                <c:pt idx="221">
                  <c:v>1499.9994200000224</c:v>
                </c:pt>
                <c:pt idx="222">
                  <c:v>1499.9997400000225</c:v>
                </c:pt>
                <c:pt idx="223">
                  <c:v>1500.0000600000226</c:v>
                </c:pt>
                <c:pt idx="224">
                  <c:v>1500.0003800000227</c:v>
                </c:pt>
                <c:pt idx="225">
                  <c:v>1500.0007000000228</c:v>
                </c:pt>
                <c:pt idx="226">
                  <c:v>1500.0010200000229</c:v>
                </c:pt>
                <c:pt idx="227">
                  <c:v>1500.001340000023</c:v>
                </c:pt>
                <c:pt idx="228">
                  <c:v>1500.0016600000231</c:v>
                </c:pt>
                <c:pt idx="229">
                  <c:v>1500.0019800000232</c:v>
                </c:pt>
                <c:pt idx="230">
                  <c:v>1500.0023000000233</c:v>
                </c:pt>
                <c:pt idx="231">
                  <c:v>1500.0026200000234</c:v>
                </c:pt>
                <c:pt idx="232">
                  <c:v>1500.0029400000235</c:v>
                </c:pt>
                <c:pt idx="233">
                  <c:v>1500.0032600000236</c:v>
                </c:pt>
                <c:pt idx="234">
                  <c:v>1500.0035800000237</c:v>
                </c:pt>
                <c:pt idx="235">
                  <c:v>1500.0039000000238</c:v>
                </c:pt>
                <c:pt idx="236">
                  <c:v>1500.0042200000239</c:v>
                </c:pt>
                <c:pt idx="237">
                  <c:v>1500.004540000024</c:v>
                </c:pt>
                <c:pt idx="238">
                  <c:v>1500.0048600000241</c:v>
                </c:pt>
                <c:pt idx="239">
                  <c:v>1500.0051800000242</c:v>
                </c:pt>
                <c:pt idx="240">
                  <c:v>1500.0055000000243</c:v>
                </c:pt>
                <c:pt idx="241">
                  <c:v>1500.0058200000244</c:v>
                </c:pt>
                <c:pt idx="242">
                  <c:v>1500.0061400000245</c:v>
                </c:pt>
                <c:pt idx="243">
                  <c:v>1500.0064600000246</c:v>
                </c:pt>
                <c:pt idx="244">
                  <c:v>1500.0067800000247</c:v>
                </c:pt>
                <c:pt idx="245">
                  <c:v>1500.0071000000248</c:v>
                </c:pt>
                <c:pt idx="246">
                  <c:v>1500.0074200000249</c:v>
                </c:pt>
                <c:pt idx="247">
                  <c:v>1500.007740000025</c:v>
                </c:pt>
                <c:pt idx="248">
                  <c:v>1500.0080600000251</c:v>
                </c:pt>
                <c:pt idx="249">
                  <c:v>1500.0083800000252</c:v>
                </c:pt>
                <c:pt idx="250">
                  <c:v>1500.0087000000253</c:v>
                </c:pt>
                <c:pt idx="251">
                  <c:v>1500.0090200000254</c:v>
                </c:pt>
                <c:pt idx="252">
                  <c:v>1500.0093400000255</c:v>
                </c:pt>
                <c:pt idx="253">
                  <c:v>1500.0096600000256</c:v>
                </c:pt>
                <c:pt idx="254">
                  <c:v>1500.0099800000257</c:v>
                </c:pt>
                <c:pt idx="255">
                  <c:v>1500.0103000000258</c:v>
                </c:pt>
                <c:pt idx="256">
                  <c:v>1500.0106200000259</c:v>
                </c:pt>
                <c:pt idx="257">
                  <c:v>1500.010940000026</c:v>
                </c:pt>
                <c:pt idx="258">
                  <c:v>1500.0112600000261</c:v>
                </c:pt>
                <c:pt idx="259">
                  <c:v>1500.0115800000262</c:v>
                </c:pt>
                <c:pt idx="260">
                  <c:v>1500.0119000000263</c:v>
                </c:pt>
                <c:pt idx="261">
                  <c:v>1500.0122200000264</c:v>
                </c:pt>
                <c:pt idx="262">
                  <c:v>1500.0125400000265</c:v>
                </c:pt>
                <c:pt idx="263">
                  <c:v>1500.0128600000266</c:v>
                </c:pt>
                <c:pt idx="264">
                  <c:v>1500.0131800000268</c:v>
                </c:pt>
                <c:pt idx="265">
                  <c:v>1500.0135000000269</c:v>
                </c:pt>
                <c:pt idx="266">
                  <c:v>1500.013820000027</c:v>
                </c:pt>
                <c:pt idx="267">
                  <c:v>1500.0141400000271</c:v>
                </c:pt>
                <c:pt idx="268">
                  <c:v>1500.0144600000272</c:v>
                </c:pt>
                <c:pt idx="269">
                  <c:v>1500.0147800000273</c:v>
                </c:pt>
                <c:pt idx="270">
                  <c:v>1500.0151000000274</c:v>
                </c:pt>
                <c:pt idx="271">
                  <c:v>1500.0154200000275</c:v>
                </c:pt>
                <c:pt idx="272">
                  <c:v>1500.0157400000276</c:v>
                </c:pt>
                <c:pt idx="273">
                  <c:v>1500.0160600000277</c:v>
                </c:pt>
                <c:pt idx="274">
                  <c:v>1500.0163800000278</c:v>
                </c:pt>
                <c:pt idx="275">
                  <c:v>1500.0167000000279</c:v>
                </c:pt>
                <c:pt idx="276">
                  <c:v>1500.017020000028</c:v>
                </c:pt>
                <c:pt idx="277">
                  <c:v>1500.0173400000281</c:v>
                </c:pt>
                <c:pt idx="278">
                  <c:v>1500.0176600000282</c:v>
                </c:pt>
                <c:pt idx="279">
                  <c:v>1500.0179800000283</c:v>
                </c:pt>
                <c:pt idx="280">
                  <c:v>1500.0183000000284</c:v>
                </c:pt>
                <c:pt idx="281">
                  <c:v>1500.0186200000285</c:v>
                </c:pt>
                <c:pt idx="282">
                  <c:v>1500.0189400000286</c:v>
                </c:pt>
                <c:pt idx="283">
                  <c:v>1500.0192600000287</c:v>
                </c:pt>
                <c:pt idx="284">
                  <c:v>1500.0195800000288</c:v>
                </c:pt>
                <c:pt idx="285">
                  <c:v>1500.0199000000289</c:v>
                </c:pt>
                <c:pt idx="286">
                  <c:v>1500.020220000029</c:v>
                </c:pt>
                <c:pt idx="287">
                  <c:v>1500.0205400000291</c:v>
                </c:pt>
                <c:pt idx="288">
                  <c:v>1500.0208600000292</c:v>
                </c:pt>
                <c:pt idx="289">
                  <c:v>1500.0211800000293</c:v>
                </c:pt>
                <c:pt idx="290">
                  <c:v>1500.0215000000294</c:v>
                </c:pt>
                <c:pt idx="291">
                  <c:v>1500.0218200000295</c:v>
                </c:pt>
                <c:pt idx="292">
                  <c:v>1500.0221400000296</c:v>
                </c:pt>
                <c:pt idx="293">
                  <c:v>1500.0224600000297</c:v>
                </c:pt>
                <c:pt idx="294">
                  <c:v>1500.0227800000298</c:v>
                </c:pt>
                <c:pt idx="295">
                  <c:v>1500.0231000000299</c:v>
                </c:pt>
                <c:pt idx="296">
                  <c:v>1500.02342000003</c:v>
                </c:pt>
                <c:pt idx="297">
                  <c:v>1500.0237400000301</c:v>
                </c:pt>
                <c:pt idx="298">
                  <c:v>1500.0240600000302</c:v>
                </c:pt>
                <c:pt idx="299">
                  <c:v>1500.0243800000303</c:v>
                </c:pt>
                <c:pt idx="300">
                  <c:v>1500.0247000000304</c:v>
                </c:pt>
                <c:pt idx="301">
                  <c:v>1500.0250200000305</c:v>
                </c:pt>
                <c:pt idx="302">
                  <c:v>1500.0253400000306</c:v>
                </c:pt>
                <c:pt idx="303">
                  <c:v>1500.0256600000307</c:v>
                </c:pt>
                <c:pt idx="304">
                  <c:v>1500.0259800000308</c:v>
                </c:pt>
                <c:pt idx="305">
                  <c:v>1500.0263000000309</c:v>
                </c:pt>
                <c:pt idx="306">
                  <c:v>1500.026620000031</c:v>
                </c:pt>
                <c:pt idx="307">
                  <c:v>1500.0269400000311</c:v>
                </c:pt>
                <c:pt idx="308">
                  <c:v>1500.0272600000312</c:v>
                </c:pt>
                <c:pt idx="309">
                  <c:v>1500.0275800000313</c:v>
                </c:pt>
                <c:pt idx="310">
                  <c:v>1500.0279000000314</c:v>
                </c:pt>
                <c:pt idx="311">
                  <c:v>1500.0282200000315</c:v>
                </c:pt>
                <c:pt idx="312">
                  <c:v>1500.0285400000316</c:v>
                </c:pt>
                <c:pt idx="313">
                  <c:v>1500.0288600000317</c:v>
                </c:pt>
                <c:pt idx="314">
                  <c:v>1500.0291800000318</c:v>
                </c:pt>
                <c:pt idx="315">
                  <c:v>1500.0295000000319</c:v>
                </c:pt>
                <c:pt idx="316">
                  <c:v>1500.029820000032</c:v>
                </c:pt>
                <c:pt idx="317">
                  <c:v>1500.0301400000321</c:v>
                </c:pt>
                <c:pt idx="318">
                  <c:v>1500.0304600000322</c:v>
                </c:pt>
                <c:pt idx="319">
                  <c:v>1500.0307800000323</c:v>
                </c:pt>
                <c:pt idx="320">
                  <c:v>1500.0311000000324</c:v>
                </c:pt>
                <c:pt idx="321">
                  <c:v>1500.0314200000325</c:v>
                </c:pt>
                <c:pt idx="322">
                  <c:v>1500.0317400000326</c:v>
                </c:pt>
                <c:pt idx="323">
                  <c:v>1500.0320600000327</c:v>
                </c:pt>
                <c:pt idx="324">
                  <c:v>1500.0323800000328</c:v>
                </c:pt>
                <c:pt idx="325">
                  <c:v>1500.0327000000329</c:v>
                </c:pt>
                <c:pt idx="326">
                  <c:v>1500.033020000033</c:v>
                </c:pt>
                <c:pt idx="327">
                  <c:v>1500.0333400000331</c:v>
                </c:pt>
                <c:pt idx="328">
                  <c:v>1500.0336600000333</c:v>
                </c:pt>
                <c:pt idx="329">
                  <c:v>1500.0339800000334</c:v>
                </c:pt>
                <c:pt idx="330">
                  <c:v>1500.0343000000335</c:v>
                </c:pt>
                <c:pt idx="331">
                  <c:v>1500.0346200000336</c:v>
                </c:pt>
                <c:pt idx="332">
                  <c:v>1500.0349400000337</c:v>
                </c:pt>
                <c:pt idx="333">
                  <c:v>1500.0352600000338</c:v>
                </c:pt>
                <c:pt idx="334">
                  <c:v>1500.0355800000339</c:v>
                </c:pt>
                <c:pt idx="335">
                  <c:v>1500.035900000034</c:v>
                </c:pt>
                <c:pt idx="336">
                  <c:v>1500.0362200000341</c:v>
                </c:pt>
                <c:pt idx="337">
                  <c:v>1500.0365400000342</c:v>
                </c:pt>
                <c:pt idx="338">
                  <c:v>1500.0368600000343</c:v>
                </c:pt>
                <c:pt idx="339">
                  <c:v>1500.0371800000344</c:v>
                </c:pt>
                <c:pt idx="340">
                  <c:v>1500.0375000000345</c:v>
                </c:pt>
                <c:pt idx="341">
                  <c:v>1500.0378200000346</c:v>
                </c:pt>
                <c:pt idx="342">
                  <c:v>1500.0381400000347</c:v>
                </c:pt>
                <c:pt idx="343">
                  <c:v>1500.0384600000348</c:v>
                </c:pt>
                <c:pt idx="344">
                  <c:v>1500.0387800000349</c:v>
                </c:pt>
                <c:pt idx="345">
                  <c:v>1500.039100000035</c:v>
                </c:pt>
                <c:pt idx="346">
                  <c:v>1500.0394200000351</c:v>
                </c:pt>
                <c:pt idx="347">
                  <c:v>1500.0397400000352</c:v>
                </c:pt>
                <c:pt idx="348">
                  <c:v>1500.0400600000353</c:v>
                </c:pt>
                <c:pt idx="349">
                  <c:v>1500.0403800000354</c:v>
                </c:pt>
                <c:pt idx="350">
                  <c:v>1500.0407000000355</c:v>
                </c:pt>
                <c:pt idx="351">
                  <c:v>1500.0410200000356</c:v>
                </c:pt>
                <c:pt idx="352">
                  <c:v>1500.0413400000357</c:v>
                </c:pt>
                <c:pt idx="353">
                  <c:v>1500.0416600000358</c:v>
                </c:pt>
                <c:pt idx="354">
                  <c:v>1500.0419800000359</c:v>
                </c:pt>
                <c:pt idx="355">
                  <c:v>1500.042300000036</c:v>
                </c:pt>
                <c:pt idx="356">
                  <c:v>1500.0426200000361</c:v>
                </c:pt>
                <c:pt idx="357">
                  <c:v>1500.0429400000362</c:v>
                </c:pt>
                <c:pt idx="358">
                  <c:v>1500.0432600000363</c:v>
                </c:pt>
                <c:pt idx="359">
                  <c:v>1500.0435800000364</c:v>
                </c:pt>
                <c:pt idx="360">
                  <c:v>1500.0439000000365</c:v>
                </c:pt>
                <c:pt idx="361">
                  <c:v>1500.0442200000366</c:v>
                </c:pt>
                <c:pt idx="362">
                  <c:v>1500.0445400000367</c:v>
                </c:pt>
                <c:pt idx="363">
                  <c:v>1500.0448600000368</c:v>
                </c:pt>
                <c:pt idx="364">
                  <c:v>1500.0451800000369</c:v>
                </c:pt>
                <c:pt idx="365">
                  <c:v>1500.045500000037</c:v>
                </c:pt>
                <c:pt idx="366">
                  <c:v>1500.0458200000371</c:v>
                </c:pt>
                <c:pt idx="367">
                  <c:v>1500.0461400000372</c:v>
                </c:pt>
                <c:pt idx="368">
                  <c:v>1500.0464600000373</c:v>
                </c:pt>
                <c:pt idx="369">
                  <c:v>1500.0467800000374</c:v>
                </c:pt>
                <c:pt idx="370">
                  <c:v>1500.0471000000375</c:v>
                </c:pt>
                <c:pt idx="371">
                  <c:v>1500.0474200000376</c:v>
                </c:pt>
                <c:pt idx="372">
                  <c:v>1500.0477400000377</c:v>
                </c:pt>
                <c:pt idx="373">
                  <c:v>1500.0480600000378</c:v>
                </c:pt>
                <c:pt idx="374">
                  <c:v>1500.0483800000379</c:v>
                </c:pt>
                <c:pt idx="375">
                  <c:v>1500.048700000038</c:v>
                </c:pt>
                <c:pt idx="376">
                  <c:v>1500.0490200000381</c:v>
                </c:pt>
                <c:pt idx="377">
                  <c:v>1500.0493400000382</c:v>
                </c:pt>
                <c:pt idx="378">
                  <c:v>1500.0496600000383</c:v>
                </c:pt>
                <c:pt idx="379">
                  <c:v>1500.0499800000384</c:v>
                </c:pt>
                <c:pt idx="380">
                  <c:v>1500.0503000000385</c:v>
                </c:pt>
                <c:pt idx="381">
                  <c:v>1500.0506200000386</c:v>
                </c:pt>
                <c:pt idx="382">
                  <c:v>1500.0509400000387</c:v>
                </c:pt>
                <c:pt idx="383">
                  <c:v>1500.0512600000388</c:v>
                </c:pt>
                <c:pt idx="384">
                  <c:v>1500.0515800000389</c:v>
                </c:pt>
                <c:pt idx="385">
                  <c:v>1500.051900000039</c:v>
                </c:pt>
                <c:pt idx="386">
                  <c:v>1500.0522200000391</c:v>
                </c:pt>
                <c:pt idx="387">
                  <c:v>1500.0525400000392</c:v>
                </c:pt>
                <c:pt idx="388">
                  <c:v>1500.0528600000393</c:v>
                </c:pt>
                <c:pt idx="389">
                  <c:v>1500.0531800000394</c:v>
                </c:pt>
                <c:pt idx="390">
                  <c:v>1500.0535000000395</c:v>
                </c:pt>
                <c:pt idx="391">
                  <c:v>1500.0538200000397</c:v>
                </c:pt>
                <c:pt idx="392">
                  <c:v>1500.0541400000398</c:v>
                </c:pt>
                <c:pt idx="393">
                  <c:v>1500.0544600000399</c:v>
                </c:pt>
                <c:pt idx="394">
                  <c:v>1500.05478000004</c:v>
                </c:pt>
                <c:pt idx="395">
                  <c:v>1500.0551000000401</c:v>
                </c:pt>
                <c:pt idx="396">
                  <c:v>1500.0554200000402</c:v>
                </c:pt>
                <c:pt idx="397">
                  <c:v>1500.0557400000403</c:v>
                </c:pt>
                <c:pt idx="398">
                  <c:v>1500.0560600000404</c:v>
                </c:pt>
                <c:pt idx="399">
                  <c:v>1500.0563800000405</c:v>
                </c:pt>
                <c:pt idx="400">
                  <c:v>1500.0567000000406</c:v>
                </c:pt>
                <c:pt idx="401">
                  <c:v>1500.0570200000407</c:v>
                </c:pt>
                <c:pt idx="402">
                  <c:v>1500.0573400000408</c:v>
                </c:pt>
                <c:pt idx="403">
                  <c:v>1500.0576600000409</c:v>
                </c:pt>
                <c:pt idx="404">
                  <c:v>1500.057980000041</c:v>
                </c:pt>
                <c:pt idx="405">
                  <c:v>1500.0583000000411</c:v>
                </c:pt>
                <c:pt idx="406">
                  <c:v>1500.0586200000412</c:v>
                </c:pt>
                <c:pt idx="407">
                  <c:v>1500.0589400000413</c:v>
                </c:pt>
                <c:pt idx="408">
                  <c:v>1500.0592600000414</c:v>
                </c:pt>
                <c:pt idx="409">
                  <c:v>1500.0595800000415</c:v>
                </c:pt>
                <c:pt idx="410">
                  <c:v>1500.0599000000416</c:v>
                </c:pt>
                <c:pt idx="411">
                  <c:v>1500.0602200000417</c:v>
                </c:pt>
                <c:pt idx="412">
                  <c:v>1500.0605400000418</c:v>
                </c:pt>
                <c:pt idx="413">
                  <c:v>1500.0608600000419</c:v>
                </c:pt>
                <c:pt idx="414">
                  <c:v>1500.061180000042</c:v>
                </c:pt>
                <c:pt idx="415">
                  <c:v>1500.0615000000421</c:v>
                </c:pt>
                <c:pt idx="416">
                  <c:v>1500.0618200000422</c:v>
                </c:pt>
                <c:pt idx="417">
                  <c:v>1500.0621400000423</c:v>
                </c:pt>
                <c:pt idx="418">
                  <c:v>1500.0624600000424</c:v>
                </c:pt>
                <c:pt idx="419">
                  <c:v>1500.0627800000425</c:v>
                </c:pt>
                <c:pt idx="420">
                  <c:v>1500.0631000000426</c:v>
                </c:pt>
                <c:pt idx="421">
                  <c:v>1500.0634200000427</c:v>
                </c:pt>
                <c:pt idx="422">
                  <c:v>1500.0637400000428</c:v>
                </c:pt>
                <c:pt idx="423">
                  <c:v>1500.0640600000429</c:v>
                </c:pt>
                <c:pt idx="424">
                  <c:v>1500.064380000043</c:v>
                </c:pt>
                <c:pt idx="425">
                  <c:v>1500.0647000000431</c:v>
                </c:pt>
                <c:pt idx="426">
                  <c:v>1500.0650200000432</c:v>
                </c:pt>
                <c:pt idx="427">
                  <c:v>1500.0653400000433</c:v>
                </c:pt>
                <c:pt idx="428">
                  <c:v>1500.0656600000434</c:v>
                </c:pt>
                <c:pt idx="429">
                  <c:v>1500.0659800000435</c:v>
                </c:pt>
                <c:pt idx="430">
                  <c:v>1500.0663000000436</c:v>
                </c:pt>
                <c:pt idx="431">
                  <c:v>1500.0666200000437</c:v>
                </c:pt>
                <c:pt idx="432">
                  <c:v>1500.0669400000438</c:v>
                </c:pt>
                <c:pt idx="433">
                  <c:v>1500.0672600000439</c:v>
                </c:pt>
                <c:pt idx="434">
                  <c:v>1500.067580000044</c:v>
                </c:pt>
                <c:pt idx="435">
                  <c:v>1500.0679000000441</c:v>
                </c:pt>
                <c:pt idx="436">
                  <c:v>1500.0682200000442</c:v>
                </c:pt>
                <c:pt idx="437">
                  <c:v>1500.0685400000443</c:v>
                </c:pt>
                <c:pt idx="438">
                  <c:v>1500.0688600000444</c:v>
                </c:pt>
                <c:pt idx="439">
                  <c:v>1500.0691800000445</c:v>
                </c:pt>
                <c:pt idx="440">
                  <c:v>1500.0695000000446</c:v>
                </c:pt>
                <c:pt idx="441">
                  <c:v>1500.0698200000447</c:v>
                </c:pt>
                <c:pt idx="442">
                  <c:v>1500.0701400000448</c:v>
                </c:pt>
                <c:pt idx="443">
                  <c:v>1500.0704600000449</c:v>
                </c:pt>
                <c:pt idx="444">
                  <c:v>1500.070780000045</c:v>
                </c:pt>
                <c:pt idx="445">
                  <c:v>1500.0711000000451</c:v>
                </c:pt>
                <c:pt idx="446">
                  <c:v>1500.0714200000452</c:v>
                </c:pt>
                <c:pt idx="447">
                  <c:v>1500.0717400000453</c:v>
                </c:pt>
                <c:pt idx="448">
                  <c:v>1500.0720600000454</c:v>
                </c:pt>
                <c:pt idx="449">
                  <c:v>1500.0723800000455</c:v>
                </c:pt>
                <c:pt idx="450">
                  <c:v>1500.0727000000456</c:v>
                </c:pt>
                <c:pt idx="451">
                  <c:v>1500.0730200000457</c:v>
                </c:pt>
                <c:pt idx="452">
                  <c:v>1500.0733400000458</c:v>
                </c:pt>
                <c:pt idx="453">
                  <c:v>1500.0736600000459</c:v>
                </c:pt>
                <c:pt idx="454">
                  <c:v>1500.073980000046</c:v>
                </c:pt>
                <c:pt idx="455">
                  <c:v>1500.0743000000462</c:v>
                </c:pt>
                <c:pt idx="456">
                  <c:v>1500.0746200000463</c:v>
                </c:pt>
                <c:pt idx="457">
                  <c:v>1500.0749400000464</c:v>
                </c:pt>
                <c:pt idx="458">
                  <c:v>1500.0752600000465</c:v>
                </c:pt>
                <c:pt idx="459">
                  <c:v>1500.0755800000466</c:v>
                </c:pt>
                <c:pt idx="460">
                  <c:v>1500.0759000000467</c:v>
                </c:pt>
                <c:pt idx="461">
                  <c:v>1500.0762200000468</c:v>
                </c:pt>
                <c:pt idx="462">
                  <c:v>1500.0765400000469</c:v>
                </c:pt>
                <c:pt idx="463">
                  <c:v>1500.076860000047</c:v>
                </c:pt>
                <c:pt idx="464">
                  <c:v>1500.0771800000471</c:v>
                </c:pt>
                <c:pt idx="465">
                  <c:v>1500.0775000000472</c:v>
                </c:pt>
                <c:pt idx="466">
                  <c:v>1500.0778200000473</c:v>
                </c:pt>
                <c:pt idx="467">
                  <c:v>1500.0781400000474</c:v>
                </c:pt>
                <c:pt idx="468">
                  <c:v>1500.0784600000475</c:v>
                </c:pt>
                <c:pt idx="469">
                  <c:v>1500.0787800000476</c:v>
                </c:pt>
                <c:pt idx="470">
                  <c:v>1500.0791000000477</c:v>
                </c:pt>
                <c:pt idx="471">
                  <c:v>1500.0794200000478</c:v>
                </c:pt>
                <c:pt idx="472">
                  <c:v>1500.0797400000479</c:v>
                </c:pt>
                <c:pt idx="473">
                  <c:v>1500.080060000048</c:v>
                </c:pt>
                <c:pt idx="474">
                  <c:v>1500.0803800000481</c:v>
                </c:pt>
                <c:pt idx="475">
                  <c:v>1500.0807000000482</c:v>
                </c:pt>
                <c:pt idx="476">
                  <c:v>1500.0810200000483</c:v>
                </c:pt>
                <c:pt idx="477">
                  <c:v>1500.0813400000484</c:v>
                </c:pt>
                <c:pt idx="478">
                  <c:v>1500.0816600000485</c:v>
                </c:pt>
                <c:pt idx="479">
                  <c:v>1500.0819800000486</c:v>
                </c:pt>
                <c:pt idx="480">
                  <c:v>1500.0823000000487</c:v>
                </c:pt>
                <c:pt idx="481">
                  <c:v>1500.0826200000488</c:v>
                </c:pt>
                <c:pt idx="482">
                  <c:v>1500.0829400000489</c:v>
                </c:pt>
                <c:pt idx="483">
                  <c:v>1500.083260000049</c:v>
                </c:pt>
                <c:pt idx="484">
                  <c:v>1500.0835800000491</c:v>
                </c:pt>
                <c:pt idx="485">
                  <c:v>1500.0839000000492</c:v>
                </c:pt>
                <c:pt idx="486">
                  <c:v>1500.0842200000493</c:v>
                </c:pt>
                <c:pt idx="487">
                  <c:v>1500.0845400000494</c:v>
                </c:pt>
                <c:pt idx="488">
                  <c:v>1500.0848600000495</c:v>
                </c:pt>
                <c:pt idx="489">
                  <c:v>1500.0851800000496</c:v>
                </c:pt>
                <c:pt idx="490">
                  <c:v>1500.0855000000497</c:v>
                </c:pt>
                <c:pt idx="491">
                  <c:v>1500.0858200000498</c:v>
                </c:pt>
                <c:pt idx="492">
                  <c:v>1500.0861400000499</c:v>
                </c:pt>
                <c:pt idx="493">
                  <c:v>1500.08646000005</c:v>
                </c:pt>
                <c:pt idx="494">
                  <c:v>1500.0867800000501</c:v>
                </c:pt>
                <c:pt idx="495">
                  <c:v>1500.0871000000502</c:v>
                </c:pt>
                <c:pt idx="496">
                  <c:v>1500.0874200000503</c:v>
                </c:pt>
                <c:pt idx="497">
                  <c:v>1500.0877400000504</c:v>
                </c:pt>
                <c:pt idx="498">
                  <c:v>1500.0880600000505</c:v>
                </c:pt>
                <c:pt idx="499">
                  <c:v>1500.0883800000506</c:v>
                </c:pt>
                <c:pt idx="500">
                  <c:v>1500.0887000000507</c:v>
                </c:pt>
                <c:pt idx="501">
                  <c:v>1500.0890200000508</c:v>
                </c:pt>
                <c:pt idx="502">
                  <c:v>1500.0893400000509</c:v>
                </c:pt>
                <c:pt idx="503">
                  <c:v>1500.089660000051</c:v>
                </c:pt>
                <c:pt idx="504">
                  <c:v>1500.0899800000511</c:v>
                </c:pt>
                <c:pt idx="505">
                  <c:v>1500.0903000000512</c:v>
                </c:pt>
                <c:pt idx="506">
                  <c:v>1500.0906200000513</c:v>
                </c:pt>
                <c:pt idx="507">
                  <c:v>1500.0909400000514</c:v>
                </c:pt>
                <c:pt idx="508">
                  <c:v>1500.0912600000515</c:v>
                </c:pt>
                <c:pt idx="509">
                  <c:v>1500.0915800000516</c:v>
                </c:pt>
                <c:pt idx="510">
                  <c:v>1500.0919000000517</c:v>
                </c:pt>
                <c:pt idx="511">
                  <c:v>1500.0922200000518</c:v>
                </c:pt>
                <c:pt idx="512">
                  <c:v>1500.0925400000519</c:v>
                </c:pt>
                <c:pt idx="513">
                  <c:v>1500.092860000052</c:v>
                </c:pt>
                <c:pt idx="514">
                  <c:v>1500.0931800000521</c:v>
                </c:pt>
                <c:pt idx="515">
                  <c:v>1500.0935000000522</c:v>
                </c:pt>
                <c:pt idx="516">
                  <c:v>1500.0938200000523</c:v>
                </c:pt>
                <c:pt idx="517">
                  <c:v>1500.0941400000524</c:v>
                </c:pt>
                <c:pt idx="518">
                  <c:v>1500.0944600000525</c:v>
                </c:pt>
                <c:pt idx="519">
                  <c:v>1500.0947800000527</c:v>
                </c:pt>
                <c:pt idx="520">
                  <c:v>1500.0951000000528</c:v>
                </c:pt>
                <c:pt idx="521">
                  <c:v>1500.0954200000529</c:v>
                </c:pt>
                <c:pt idx="522">
                  <c:v>1500.095740000053</c:v>
                </c:pt>
                <c:pt idx="523">
                  <c:v>1500.0960600000531</c:v>
                </c:pt>
                <c:pt idx="524">
                  <c:v>1500.0963800000532</c:v>
                </c:pt>
                <c:pt idx="525">
                  <c:v>1500.0967000000533</c:v>
                </c:pt>
                <c:pt idx="526">
                  <c:v>1500.0970200000534</c:v>
                </c:pt>
                <c:pt idx="527">
                  <c:v>1500.0973400000535</c:v>
                </c:pt>
                <c:pt idx="528">
                  <c:v>1500.0976600000536</c:v>
                </c:pt>
                <c:pt idx="529">
                  <c:v>1500.0979800000537</c:v>
                </c:pt>
                <c:pt idx="530">
                  <c:v>1500.0983000000538</c:v>
                </c:pt>
                <c:pt idx="531">
                  <c:v>1500.0986200000539</c:v>
                </c:pt>
                <c:pt idx="532">
                  <c:v>1500.098940000054</c:v>
                </c:pt>
                <c:pt idx="533">
                  <c:v>1500.0992600000541</c:v>
                </c:pt>
                <c:pt idx="534">
                  <c:v>1500.0995800000542</c:v>
                </c:pt>
                <c:pt idx="535">
                  <c:v>1500.0999000000543</c:v>
                </c:pt>
                <c:pt idx="536">
                  <c:v>1500.1002200000544</c:v>
                </c:pt>
                <c:pt idx="537">
                  <c:v>1500.1005400000545</c:v>
                </c:pt>
                <c:pt idx="538">
                  <c:v>1500.1008600000546</c:v>
                </c:pt>
                <c:pt idx="539">
                  <c:v>1500.1011800000547</c:v>
                </c:pt>
                <c:pt idx="540">
                  <c:v>1500.1015000000548</c:v>
                </c:pt>
                <c:pt idx="541">
                  <c:v>1500.1018200000549</c:v>
                </c:pt>
                <c:pt idx="542">
                  <c:v>1500.102140000055</c:v>
                </c:pt>
                <c:pt idx="543">
                  <c:v>1500.1024600000551</c:v>
                </c:pt>
                <c:pt idx="544">
                  <c:v>1500.1027800000552</c:v>
                </c:pt>
                <c:pt idx="545">
                  <c:v>1500.1031000000553</c:v>
                </c:pt>
                <c:pt idx="546">
                  <c:v>1500.1034200000554</c:v>
                </c:pt>
                <c:pt idx="547">
                  <c:v>1500.1037400000555</c:v>
                </c:pt>
                <c:pt idx="548">
                  <c:v>1500.1040600000556</c:v>
                </c:pt>
                <c:pt idx="549">
                  <c:v>1500.1043800000557</c:v>
                </c:pt>
                <c:pt idx="550">
                  <c:v>1500.1047000000558</c:v>
                </c:pt>
                <c:pt idx="551">
                  <c:v>1500.1050200000559</c:v>
                </c:pt>
                <c:pt idx="552">
                  <c:v>1500.105340000056</c:v>
                </c:pt>
                <c:pt idx="553">
                  <c:v>1500.1056600000561</c:v>
                </c:pt>
                <c:pt idx="554">
                  <c:v>1500.1059800000562</c:v>
                </c:pt>
                <c:pt idx="555">
                  <c:v>1500.1063000000563</c:v>
                </c:pt>
                <c:pt idx="556">
                  <c:v>1500.1066200000564</c:v>
                </c:pt>
                <c:pt idx="557">
                  <c:v>1500.1069400000565</c:v>
                </c:pt>
                <c:pt idx="558">
                  <c:v>1500.1072600000566</c:v>
                </c:pt>
                <c:pt idx="559">
                  <c:v>1500.1075800000567</c:v>
                </c:pt>
                <c:pt idx="560">
                  <c:v>1500.1079000000568</c:v>
                </c:pt>
                <c:pt idx="561">
                  <c:v>1500.1082200000569</c:v>
                </c:pt>
                <c:pt idx="562">
                  <c:v>1500.108540000057</c:v>
                </c:pt>
                <c:pt idx="563">
                  <c:v>1500.1088600000571</c:v>
                </c:pt>
                <c:pt idx="564">
                  <c:v>1500.1091800000572</c:v>
                </c:pt>
                <c:pt idx="565">
                  <c:v>1500.1095000000573</c:v>
                </c:pt>
                <c:pt idx="566">
                  <c:v>1500.1098200000574</c:v>
                </c:pt>
                <c:pt idx="567">
                  <c:v>1500.1101400000575</c:v>
                </c:pt>
                <c:pt idx="568">
                  <c:v>1500.1104600000576</c:v>
                </c:pt>
                <c:pt idx="569">
                  <c:v>1500.1107800000577</c:v>
                </c:pt>
                <c:pt idx="570">
                  <c:v>1500.1111000000578</c:v>
                </c:pt>
                <c:pt idx="571">
                  <c:v>1500.1114200000579</c:v>
                </c:pt>
                <c:pt idx="572">
                  <c:v>1500.111740000058</c:v>
                </c:pt>
                <c:pt idx="573">
                  <c:v>1500.1120600000581</c:v>
                </c:pt>
                <c:pt idx="574">
                  <c:v>1500.1123800000582</c:v>
                </c:pt>
                <c:pt idx="575">
                  <c:v>1500.1127000000583</c:v>
                </c:pt>
                <c:pt idx="576">
                  <c:v>1500.1130200000584</c:v>
                </c:pt>
                <c:pt idx="577">
                  <c:v>1500.1133400000585</c:v>
                </c:pt>
                <c:pt idx="578">
                  <c:v>1500.1136600000586</c:v>
                </c:pt>
                <c:pt idx="579">
                  <c:v>1500.1139800000587</c:v>
                </c:pt>
                <c:pt idx="580">
                  <c:v>1500.1143000000588</c:v>
                </c:pt>
                <c:pt idx="581">
                  <c:v>1500.1146200000589</c:v>
                </c:pt>
                <c:pt idx="582">
                  <c:v>1500.1149400000591</c:v>
                </c:pt>
                <c:pt idx="583">
                  <c:v>1500.1152600000592</c:v>
                </c:pt>
                <c:pt idx="584">
                  <c:v>1500.1155800000593</c:v>
                </c:pt>
                <c:pt idx="585">
                  <c:v>1500.1159000000594</c:v>
                </c:pt>
                <c:pt idx="586">
                  <c:v>1500.1162200000595</c:v>
                </c:pt>
                <c:pt idx="587">
                  <c:v>1500.1165400000596</c:v>
                </c:pt>
                <c:pt idx="588">
                  <c:v>1500.1168600000597</c:v>
                </c:pt>
                <c:pt idx="589">
                  <c:v>1500.1171800000598</c:v>
                </c:pt>
                <c:pt idx="590">
                  <c:v>1500.1175000000599</c:v>
                </c:pt>
                <c:pt idx="591">
                  <c:v>1500.11782000006</c:v>
                </c:pt>
                <c:pt idx="592">
                  <c:v>1500.1181400000601</c:v>
                </c:pt>
                <c:pt idx="593">
                  <c:v>1500.1184600000602</c:v>
                </c:pt>
                <c:pt idx="594">
                  <c:v>1500.1187800000603</c:v>
                </c:pt>
                <c:pt idx="595">
                  <c:v>1500.1191000000604</c:v>
                </c:pt>
                <c:pt idx="596">
                  <c:v>1500.1194200000605</c:v>
                </c:pt>
                <c:pt idx="597">
                  <c:v>1500.1197400000606</c:v>
                </c:pt>
                <c:pt idx="598">
                  <c:v>1500.1200600000607</c:v>
                </c:pt>
                <c:pt idx="599">
                  <c:v>1500.1203800000608</c:v>
                </c:pt>
                <c:pt idx="600">
                  <c:v>1500.1207000000609</c:v>
                </c:pt>
                <c:pt idx="601">
                  <c:v>1500.121020000061</c:v>
                </c:pt>
                <c:pt idx="602">
                  <c:v>1500.1213400000611</c:v>
                </c:pt>
                <c:pt idx="603">
                  <c:v>1500.1216600000612</c:v>
                </c:pt>
                <c:pt idx="604">
                  <c:v>1500.1219800000613</c:v>
                </c:pt>
                <c:pt idx="605">
                  <c:v>1500.1223000000614</c:v>
                </c:pt>
                <c:pt idx="606">
                  <c:v>1500.1226200000615</c:v>
                </c:pt>
                <c:pt idx="607">
                  <c:v>1500.1229400000616</c:v>
                </c:pt>
                <c:pt idx="608">
                  <c:v>1500.1232600000617</c:v>
                </c:pt>
                <c:pt idx="609">
                  <c:v>1500.1235800000618</c:v>
                </c:pt>
                <c:pt idx="610">
                  <c:v>1500.1239000000619</c:v>
                </c:pt>
                <c:pt idx="611">
                  <c:v>1500.124220000062</c:v>
                </c:pt>
                <c:pt idx="612">
                  <c:v>1500.1245400000621</c:v>
                </c:pt>
                <c:pt idx="613">
                  <c:v>1500.1248600000622</c:v>
                </c:pt>
                <c:pt idx="614">
                  <c:v>1500.1251800000623</c:v>
                </c:pt>
                <c:pt idx="615">
                  <c:v>1500.1255000000624</c:v>
                </c:pt>
                <c:pt idx="616">
                  <c:v>1500.1258200000625</c:v>
                </c:pt>
                <c:pt idx="617">
                  <c:v>1500.1261400000626</c:v>
                </c:pt>
                <c:pt idx="618">
                  <c:v>1500.1264600000627</c:v>
                </c:pt>
                <c:pt idx="619">
                  <c:v>1500.1267800000628</c:v>
                </c:pt>
                <c:pt idx="620">
                  <c:v>1500.1271000000629</c:v>
                </c:pt>
                <c:pt idx="621">
                  <c:v>1500.127420000063</c:v>
                </c:pt>
                <c:pt idx="622">
                  <c:v>1500.1277400000631</c:v>
                </c:pt>
                <c:pt idx="623">
                  <c:v>1500.1280600000632</c:v>
                </c:pt>
                <c:pt idx="624">
                  <c:v>1500.1283800000633</c:v>
                </c:pt>
                <c:pt idx="625">
                  <c:v>1500.1287000000634</c:v>
                </c:pt>
                <c:pt idx="626">
                  <c:v>1500.1290200000635</c:v>
                </c:pt>
                <c:pt idx="627">
                  <c:v>1500.1293400000636</c:v>
                </c:pt>
                <c:pt idx="628">
                  <c:v>1500.1296600000637</c:v>
                </c:pt>
                <c:pt idx="629">
                  <c:v>1500.1299800000638</c:v>
                </c:pt>
                <c:pt idx="630">
                  <c:v>1500.1303000000639</c:v>
                </c:pt>
                <c:pt idx="631">
                  <c:v>1500.130620000064</c:v>
                </c:pt>
                <c:pt idx="632">
                  <c:v>1500.1309400000641</c:v>
                </c:pt>
                <c:pt idx="633">
                  <c:v>1500.1312600000642</c:v>
                </c:pt>
                <c:pt idx="634">
                  <c:v>1500.1315800000643</c:v>
                </c:pt>
                <c:pt idx="635">
                  <c:v>1500.1319000000644</c:v>
                </c:pt>
                <c:pt idx="636">
                  <c:v>1500.1322200000645</c:v>
                </c:pt>
                <c:pt idx="637">
                  <c:v>1500.1325400000646</c:v>
                </c:pt>
                <c:pt idx="638">
                  <c:v>1500.1328600000647</c:v>
                </c:pt>
                <c:pt idx="639">
                  <c:v>1500.1331800000648</c:v>
                </c:pt>
                <c:pt idx="640">
                  <c:v>1500.1335000000649</c:v>
                </c:pt>
                <c:pt idx="641">
                  <c:v>1500.133820000065</c:v>
                </c:pt>
                <c:pt idx="642">
                  <c:v>1500.1341400000651</c:v>
                </c:pt>
                <c:pt idx="643">
                  <c:v>1500.1344600000652</c:v>
                </c:pt>
                <c:pt idx="644">
                  <c:v>1500.1347800000653</c:v>
                </c:pt>
                <c:pt idx="645">
                  <c:v>1500.1351000000654</c:v>
                </c:pt>
                <c:pt idx="646">
                  <c:v>1500.1354200000656</c:v>
                </c:pt>
                <c:pt idx="647">
                  <c:v>1500.1357400000657</c:v>
                </c:pt>
                <c:pt idx="648">
                  <c:v>1500.1360600000658</c:v>
                </c:pt>
                <c:pt idx="649">
                  <c:v>1500.1363800000659</c:v>
                </c:pt>
                <c:pt idx="650">
                  <c:v>1500.136700000066</c:v>
                </c:pt>
                <c:pt idx="651">
                  <c:v>1500.1370200000661</c:v>
                </c:pt>
                <c:pt idx="652">
                  <c:v>1500.1373400000662</c:v>
                </c:pt>
                <c:pt idx="653">
                  <c:v>1500.1376600000663</c:v>
                </c:pt>
                <c:pt idx="654">
                  <c:v>1500.1379800000664</c:v>
                </c:pt>
                <c:pt idx="655">
                  <c:v>1500.1383000000665</c:v>
                </c:pt>
                <c:pt idx="656">
                  <c:v>1500.1386200000666</c:v>
                </c:pt>
                <c:pt idx="657">
                  <c:v>1500.1389400000667</c:v>
                </c:pt>
                <c:pt idx="658">
                  <c:v>1500.1392600000668</c:v>
                </c:pt>
                <c:pt idx="659">
                  <c:v>1500.1395800000669</c:v>
                </c:pt>
                <c:pt idx="660">
                  <c:v>1500.139900000067</c:v>
                </c:pt>
                <c:pt idx="661">
                  <c:v>1500.1402200000671</c:v>
                </c:pt>
                <c:pt idx="662">
                  <c:v>1500.1405400000672</c:v>
                </c:pt>
                <c:pt idx="663">
                  <c:v>1500.1408600000673</c:v>
                </c:pt>
                <c:pt idx="664">
                  <c:v>1500.1411800000674</c:v>
                </c:pt>
                <c:pt idx="665">
                  <c:v>1500.1415000000675</c:v>
                </c:pt>
                <c:pt idx="666">
                  <c:v>1500.1418200000676</c:v>
                </c:pt>
                <c:pt idx="667">
                  <c:v>1500.1421400000677</c:v>
                </c:pt>
                <c:pt idx="668">
                  <c:v>1500.1424600000678</c:v>
                </c:pt>
                <c:pt idx="669">
                  <c:v>1500.1427800000679</c:v>
                </c:pt>
                <c:pt idx="670">
                  <c:v>1500.143100000068</c:v>
                </c:pt>
                <c:pt idx="671">
                  <c:v>1500.1434200000681</c:v>
                </c:pt>
                <c:pt idx="672">
                  <c:v>1500.1437400000682</c:v>
                </c:pt>
                <c:pt idx="673">
                  <c:v>1500.1440600000683</c:v>
                </c:pt>
                <c:pt idx="674">
                  <c:v>1500.1443800000684</c:v>
                </c:pt>
                <c:pt idx="675">
                  <c:v>1500.1447000000685</c:v>
                </c:pt>
                <c:pt idx="676">
                  <c:v>1500.1450200000686</c:v>
                </c:pt>
                <c:pt idx="677">
                  <c:v>1500.1453400000687</c:v>
                </c:pt>
                <c:pt idx="678">
                  <c:v>1500.1456600000688</c:v>
                </c:pt>
                <c:pt idx="679">
                  <c:v>1500.1459800000689</c:v>
                </c:pt>
                <c:pt idx="680">
                  <c:v>1500.146300000069</c:v>
                </c:pt>
                <c:pt idx="681">
                  <c:v>1500.1466200000691</c:v>
                </c:pt>
                <c:pt idx="682">
                  <c:v>1500.1469400000692</c:v>
                </c:pt>
                <c:pt idx="683">
                  <c:v>1500.1472600000693</c:v>
                </c:pt>
                <c:pt idx="684">
                  <c:v>1500.1475800000694</c:v>
                </c:pt>
                <c:pt idx="685">
                  <c:v>1500.1479000000695</c:v>
                </c:pt>
                <c:pt idx="686">
                  <c:v>1500.1482200000696</c:v>
                </c:pt>
                <c:pt idx="687">
                  <c:v>1500.1485400000697</c:v>
                </c:pt>
                <c:pt idx="688">
                  <c:v>1500.1488600000698</c:v>
                </c:pt>
                <c:pt idx="689">
                  <c:v>1500.1491800000699</c:v>
                </c:pt>
                <c:pt idx="690">
                  <c:v>1500.14950000007</c:v>
                </c:pt>
                <c:pt idx="691">
                  <c:v>1500.1498200000701</c:v>
                </c:pt>
                <c:pt idx="692">
                  <c:v>1500.1501400000702</c:v>
                </c:pt>
                <c:pt idx="693">
                  <c:v>1500.1504600000703</c:v>
                </c:pt>
                <c:pt idx="694">
                  <c:v>1500.1507800000704</c:v>
                </c:pt>
                <c:pt idx="695">
                  <c:v>1500.1511000000705</c:v>
                </c:pt>
                <c:pt idx="696">
                  <c:v>1500.1514200000706</c:v>
                </c:pt>
                <c:pt idx="697">
                  <c:v>1500.1517400000707</c:v>
                </c:pt>
                <c:pt idx="698">
                  <c:v>1500.1520600000708</c:v>
                </c:pt>
                <c:pt idx="699">
                  <c:v>1500.1523800000709</c:v>
                </c:pt>
                <c:pt idx="700">
                  <c:v>1500.152700000071</c:v>
                </c:pt>
                <c:pt idx="701">
                  <c:v>1500.1530200000711</c:v>
                </c:pt>
                <c:pt idx="702">
                  <c:v>1500.1533400000712</c:v>
                </c:pt>
                <c:pt idx="703">
                  <c:v>1500.1536600000713</c:v>
                </c:pt>
                <c:pt idx="704">
                  <c:v>1500.1539800000714</c:v>
                </c:pt>
                <c:pt idx="705">
                  <c:v>1500.1543000000715</c:v>
                </c:pt>
                <c:pt idx="706">
                  <c:v>1500.1546200000716</c:v>
                </c:pt>
                <c:pt idx="707">
                  <c:v>1500.1549400000717</c:v>
                </c:pt>
                <c:pt idx="708">
                  <c:v>1500.1552600000718</c:v>
                </c:pt>
                <c:pt idx="709">
                  <c:v>1500.155580000072</c:v>
                </c:pt>
                <c:pt idx="710">
                  <c:v>1500.1559000000721</c:v>
                </c:pt>
                <c:pt idx="711">
                  <c:v>1500.1562200000722</c:v>
                </c:pt>
                <c:pt idx="712">
                  <c:v>1500.1565400000723</c:v>
                </c:pt>
                <c:pt idx="713">
                  <c:v>1500.1568600000724</c:v>
                </c:pt>
                <c:pt idx="714">
                  <c:v>1500.1571800000725</c:v>
                </c:pt>
                <c:pt idx="715">
                  <c:v>1500.1575000000726</c:v>
                </c:pt>
                <c:pt idx="716">
                  <c:v>1500.1578200000727</c:v>
                </c:pt>
                <c:pt idx="717">
                  <c:v>1500.1581400000728</c:v>
                </c:pt>
                <c:pt idx="718">
                  <c:v>1500.1584600000729</c:v>
                </c:pt>
                <c:pt idx="719">
                  <c:v>1500.158780000073</c:v>
                </c:pt>
                <c:pt idx="720">
                  <c:v>1500.1591000000731</c:v>
                </c:pt>
                <c:pt idx="721">
                  <c:v>1500.1594200000732</c:v>
                </c:pt>
                <c:pt idx="722">
                  <c:v>1500.1597400000733</c:v>
                </c:pt>
                <c:pt idx="723">
                  <c:v>1500.1600600000734</c:v>
                </c:pt>
                <c:pt idx="724">
                  <c:v>1500.1603800000735</c:v>
                </c:pt>
                <c:pt idx="725">
                  <c:v>1500.1607000000736</c:v>
                </c:pt>
                <c:pt idx="726">
                  <c:v>1500.1610200000737</c:v>
                </c:pt>
                <c:pt idx="727">
                  <c:v>1500.1613400000738</c:v>
                </c:pt>
                <c:pt idx="728">
                  <c:v>1500.1616600000739</c:v>
                </c:pt>
                <c:pt idx="729">
                  <c:v>1500.161980000074</c:v>
                </c:pt>
                <c:pt idx="730">
                  <c:v>1500.1623000000741</c:v>
                </c:pt>
                <c:pt idx="731">
                  <c:v>1500.1626200000742</c:v>
                </c:pt>
                <c:pt idx="732">
                  <c:v>1500.1629400000743</c:v>
                </c:pt>
                <c:pt idx="733">
                  <c:v>1500.1632600000744</c:v>
                </c:pt>
                <c:pt idx="734">
                  <c:v>1500.1635800000745</c:v>
                </c:pt>
                <c:pt idx="735">
                  <c:v>1500.1639000000746</c:v>
                </c:pt>
                <c:pt idx="736">
                  <c:v>1500.1642200000747</c:v>
                </c:pt>
                <c:pt idx="737">
                  <c:v>1500.1645400000748</c:v>
                </c:pt>
                <c:pt idx="738">
                  <c:v>1500.1648600000749</c:v>
                </c:pt>
                <c:pt idx="739">
                  <c:v>1500.165180000075</c:v>
                </c:pt>
                <c:pt idx="740">
                  <c:v>1500.1655000000751</c:v>
                </c:pt>
                <c:pt idx="741">
                  <c:v>1500.1658200000752</c:v>
                </c:pt>
                <c:pt idx="742">
                  <c:v>1500.1661400000753</c:v>
                </c:pt>
                <c:pt idx="743">
                  <c:v>1500.1664600000754</c:v>
                </c:pt>
                <c:pt idx="744">
                  <c:v>1500.1667800000755</c:v>
                </c:pt>
                <c:pt idx="745">
                  <c:v>1500.1671000000756</c:v>
                </c:pt>
                <c:pt idx="746">
                  <c:v>1500.1674200000757</c:v>
                </c:pt>
                <c:pt idx="747">
                  <c:v>1500.1677400000758</c:v>
                </c:pt>
                <c:pt idx="748">
                  <c:v>1500.1680600000759</c:v>
                </c:pt>
                <c:pt idx="749">
                  <c:v>1500.168380000076</c:v>
                </c:pt>
                <c:pt idx="750">
                  <c:v>1500.1687000000761</c:v>
                </c:pt>
                <c:pt idx="751">
                  <c:v>1500.1690200000762</c:v>
                </c:pt>
                <c:pt idx="752">
                  <c:v>1500.1693400000763</c:v>
                </c:pt>
                <c:pt idx="753">
                  <c:v>1500.1696600000764</c:v>
                </c:pt>
                <c:pt idx="754">
                  <c:v>1500.1699800000765</c:v>
                </c:pt>
                <c:pt idx="755">
                  <c:v>1500.1703000000766</c:v>
                </c:pt>
                <c:pt idx="756">
                  <c:v>1500.1706200000767</c:v>
                </c:pt>
                <c:pt idx="757">
                  <c:v>1500.1709400000768</c:v>
                </c:pt>
                <c:pt idx="758">
                  <c:v>1500.1712600000769</c:v>
                </c:pt>
                <c:pt idx="759">
                  <c:v>1500.171580000077</c:v>
                </c:pt>
                <c:pt idx="760">
                  <c:v>1500.1719000000771</c:v>
                </c:pt>
                <c:pt idx="761">
                  <c:v>1500.1722200000772</c:v>
                </c:pt>
                <c:pt idx="762">
                  <c:v>1500.1725400000773</c:v>
                </c:pt>
                <c:pt idx="763">
                  <c:v>1500.1728600000774</c:v>
                </c:pt>
                <c:pt idx="764">
                  <c:v>1500.1731800000775</c:v>
                </c:pt>
                <c:pt idx="765">
                  <c:v>1500.1735000000776</c:v>
                </c:pt>
                <c:pt idx="766">
                  <c:v>1500.1738200000777</c:v>
                </c:pt>
                <c:pt idx="767">
                  <c:v>1500.1741400000778</c:v>
                </c:pt>
                <c:pt idx="768">
                  <c:v>1500.1744600000779</c:v>
                </c:pt>
                <c:pt idx="769">
                  <c:v>1500.174780000078</c:v>
                </c:pt>
                <c:pt idx="770">
                  <c:v>1500.1751000000781</c:v>
                </c:pt>
                <c:pt idx="771">
                  <c:v>1500.1754200000782</c:v>
                </c:pt>
                <c:pt idx="772">
                  <c:v>1500.1757400000783</c:v>
                </c:pt>
                <c:pt idx="773">
                  <c:v>1500.1760600000785</c:v>
                </c:pt>
                <c:pt idx="774">
                  <c:v>1500.1763800000786</c:v>
                </c:pt>
                <c:pt idx="775">
                  <c:v>1500.1767000000787</c:v>
                </c:pt>
                <c:pt idx="776">
                  <c:v>1500.1770200000788</c:v>
                </c:pt>
                <c:pt idx="777">
                  <c:v>1500.1773400000789</c:v>
                </c:pt>
                <c:pt idx="778">
                  <c:v>1500.177660000079</c:v>
                </c:pt>
                <c:pt idx="779">
                  <c:v>1500.1779800000791</c:v>
                </c:pt>
                <c:pt idx="780">
                  <c:v>1500.1783000000792</c:v>
                </c:pt>
                <c:pt idx="781">
                  <c:v>1500.1786200000793</c:v>
                </c:pt>
                <c:pt idx="782">
                  <c:v>1500.1789400000794</c:v>
                </c:pt>
                <c:pt idx="783">
                  <c:v>1500.1792600000795</c:v>
                </c:pt>
                <c:pt idx="784">
                  <c:v>1500.1795800000796</c:v>
                </c:pt>
                <c:pt idx="785">
                  <c:v>1500.1799000000797</c:v>
                </c:pt>
                <c:pt idx="786">
                  <c:v>1500.1802200000798</c:v>
                </c:pt>
                <c:pt idx="787">
                  <c:v>1500.1805400000799</c:v>
                </c:pt>
                <c:pt idx="788">
                  <c:v>1500.18086000008</c:v>
                </c:pt>
                <c:pt idx="789">
                  <c:v>1500.1811800000801</c:v>
                </c:pt>
                <c:pt idx="790">
                  <c:v>1500.1815000000802</c:v>
                </c:pt>
                <c:pt idx="791">
                  <c:v>1500.1818200000803</c:v>
                </c:pt>
                <c:pt idx="792">
                  <c:v>1500.1821400000804</c:v>
                </c:pt>
                <c:pt idx="793">
                  <c:v>1500.1824600000805</c:v>
                </c:pt>
                <c:pt idx="794">
                  <c:v>1500.1827800000806</c:v>
                </c:pt>
                <c:pt idx="795">
                  <c:v>1500.1831000000807</c:v>
                </c:pt>
                <c:pt idx="796">
                  <c:v>1500.1834200000808</c:v>
                </c:pt>
                <c:pt idx="797">
                  <c:v>1500.1837400000809</c:v>
                </c:pt>
                <c:pt idx="798">
                  <c:v>1500.184060000081</c:v>
                </c:pt>
                <c:pt idx="799">
                  <c:v>1500.1843800000811</c:v>
                </c:pt>
                <c:pt idx="800">
                  <c:v>1500.1847000000812</c:v>
                </c:pt>
                <c:pt idx="801">
                  <c:v>1500.1850200000813</c:v>
                </c:pt>
                <c:pt idx="802">
                  <c:v>1500.1853400000814</c:v>
                </c:pt>
                <c:pt idx="803">
                  <c:v>1500.1856600000815</c:v>
                </c:pt>
                <c:pt idx="804">
                  <c:v>1500.1859800000816</c:v>
                </c:pt>
                <c:pt idx="805">
                  <c:v>1500.1863000000817</c:v>
                </c:pt>
                <c:pt idx="806">
                  <c:v>1500.1866200000818</c:v>
                </c:pt>
                <c:pt idx="807">
                  <c:v>1500.1869400000819</c:v>
                </c:pt>
                <c:pt idx="808">
                  <c:v>1500.187260000082</c:v>
                </c:pt>
                <c:pt idx="809">
                  <c:v>1500.1875800000821</c:v>
                </c:pt>
                <c:pt idx="810">
                  <c:v>1500.1879000000822</c:v>
                </c:pt>
                <c:pt idx="811">
                  <c:v>1500.1882200000823</c:v>
                </c:pt>
                <c:pt idx="812">
                  <c:v>1500.1885400000824</c:v>
                </c:pt>
                <c:pt idx="813">
                  <c:v>1500.1888600000825</c:v>
                </c:pt>
                <c:pt idx="814">
                  <c:v>1500.1891800000826</c:v>
                </c:pt>
                <c:pt idx="815">
                  <c:v>1500.1895000000827</c:v>
                </c:pt>
                <c:pt idx="816">
                  <c:v>1500.1898200000828</c:v>
                </c:pt>
                <c:pt idx="817">
                  <c:v>1500.1901400000829</c:v>
                </c:pt>
                <c:pt idx="818">
                  <c:v>1500.190460000083</c:v>
                </c:pt>
                <c:pt idx="819">
                  <c:v>1500.1907800000831</c:v>
                </c:pt>
                <c:pt idx="820">
                  <c:v>1500.1911000000832</c:v>
                </c:pt>
                <c:pt idx="821">
                  <c:v>1500.1914200000833</c:v>
                </c:pt>
                <c:pt idx="822">
                  <c:v>1500.1917400000834</c:v>
                </c:pt>
                <c:pt idx="823">
                  <c:v>1500.1920600000835</c:v>
                </c:pt>
                <c:pt idx="824">
                  <c:v>1500.1923800000836</c:v>
                </c:pt>
                <c:pt idx="825">
                  <c:v>1500.1927000000837</c:v>
                </c:pt>
                <c:pt idx="826">
                  <c:v>1500.1930200000838</c:v>
                </c:pt>
                <c:pt idx="827">
                  <c:v>1500.1933400000839</c:v>
                </c:pt>
                <c:pt idx="828">
                  <c:v>1500.193660000084</c:v>
                </c:pt>
                <c:pt idx="829">
                  <c:v>1500.1939800000841</c:v>
                </c:pt>
                <c:pt idx="830">
                  <c:v>1500.1943000000842</c:v>
                </c:pt>
                <c:pt idx="831">
                  <c:v>1500.1946200000843</c:v>
                </c:pt>
                <c:pt idx="832">
                  <c:v>1500.1949400000844</c:v>
                </c:pt>
                <c:pt idx="833">
                  <c:v>1500.1952600000845</c:v>
                </c:pt>
                <c:pt idx="834">
                  <c:v>1500.1955800000846</c:v>
                </c:pt>
                <c:pt idx="835">
                  <c:v>1500.1959000000847</c:v>
                </c:pt>
                <c:pt idx="836">
                  <c:v>1500.1962200000848</c:v>
                </c:pt>
                <c:pt idx="837">
                  <c:v>1500.196540000085</c:v>
                </c:pt>
                <c:pt idx="838">
                  <c:v>1500.1968600000851</c:v>
                </c:pt>
                <c:pt idx="839">
                  <c:v>1500.1971800000852</c:v>
                </c:pt>
                <c:pt idx="840">
                  <c:v>1500.1975000000853</c:v>
                </c:pt>
                <c:pt idx="841">
                  <c:v>1500.1978200000854</c:v>
                </c:pt>
                <c:pt idx="842">
                  <c:v>1500.1981400000855</c:v>
                </c:pt>
                <c:pt idx="843">
                  <c:v>1500.1984600000856</c:v>
                </c:pt>
                <c:pt idx="844">
                  <c:v>1500.1987800000857</c:v>
                </c:pt>
                <c:pt idx="845">
                  <c:v>1500.1991000000858</c:v>
                </c:pt>
                <c:pt idx="846">
                  <c:v>1500.1994200000859</c:v>
                </c:pt>
                <c:pt idx="847">
                  <c:v>1500.199740000086</c:v>
                </c:pt>
                <c:pt idx="848">
                  <c:v>1500.2000600000861</c:v>
                </c:pt>
                <c:pt idx="849">
                  <c:v>1500.2003800000862</c:v>
                </c:pt>
                <c:pt idx="850">
                  <c:v>1500.2007000000863</c:v>
                </c:pt>
                <c:pt idx="851">
                  <c:v>1500.2010200000864</c:v>
                </c:pt>
                <c:pt idx="852">
                  <c:v>1500.2013400000865</c:v>
                </c:pt>
                <c:pt idx="853">
                  <c:v>1500.2016600000866</c:v>
                </c:pt>
                <c:pt idx="854">
                  <c:v>1500.2019800000867</c:v>
                </c:pt>
                <c:pt idx="855">
                  <c:v>1500.2023000000868</c:v>
                </c:pt>
                <c:pt idx="856">
                  <c:v>1500.2026200000869</c:v>
                </c:pt>
                <c:pt idx="857">
                  <c:v>1500.202940000087</c:v>
                </c:pt>
                <c:pt idx="858">
                  <c:v>1500.2032600000871</c:v>
                </c:pt>
                <c:pt idx="859">
                  <c:v>1500.2035800000872</c:v>
                </c:pt>
                <c:pt idx="860">
                  <c:v>1500.2039000000873</c:v>
                </c:pt>
                <c:pt idx="861">
                  <c:v>1500.2042200000874</c:v>
                </c:pt>
                <c:pt idx="862">
                  <c:v>1500.2045400000875</c:v>
                </c:pt>
                <c:pt idx="863">
                  <c:v>1500.2048600000876</c:v>
                </c:pt>
                <c:pt idx="864">
                  <c:v>1500.2051800000877</c:v>
                </c:pt>
                <c:pt idx="865">
                  <c:v>1500.2055000000878</c:v>
                </c:pt>
                <c:pt idx="866">
                  <c:v>1500.2058200000879</c:v>
                </c:pt>
                <c:pt idx="867">
                  <c:v>1500.206140000088</c:v>
                </c:pt>
                <c:pt idx="868">
                  <c:v>1500.2064600000881</c:v>
                </c:pt>
                <c:pt idx="869">
                  <c:v>1500.2067800000882</c:v>
                </c:pt>
                <c:pt idx="870">
                  <c:v>1500.2071000000883</c:v>
                </c:pt>
                <c:pt idx="871">
                  <c:v>1500.2074200000884</c:v>
                </c:pt>
                <c:pt idx="872">
                  <c:v>1500.2077400000885</c:v>
                </c:pt>
                <c:pt idx="873">
                  <c:v>1500.2080600000886</c:v>
                </c:pt>
                <c:pt idx="874">
                  <c:v>1500.2083800000887</c:v>
                </c:pt>
                <c:pt idx="875">
                  <c:v>1500.2087000000888</c:v>
                </c:pt>
                <c:pt idx="876">
                  <c:v>1500.2090200000889</c:v>
                </c:pt>
                <c:pt idx="877">
                  <c:v>1500.209340000089</c:v>
                </c:pt>
                <c:pt idx="878">
                  <c:v>1500.2096600000891</c:v>
                </c:pt>
                <c:pt idx="879">
                  <c:v>1500.2099800000892</c:v>
                </c:pt>
                <c:pt idx="880">
                  <c:v>1500.2103000000893</c:v>
                </c:pt>
                <c:pt idx="881">
                  <c:v>1500.2106200000894</c:v>
                </c:pt>
                <c:pt idx="882">
                  <c:v>1500.2109400000895</c:v>
                </c:pt>
                <c:pt idx="883">
                  <c:v>1500.2112600000896</c:v>
                </c:pt>
                <c:pt idx="884">
                  <c:v>1500.2115800000897</c:v>
                </c:pt>
                <c:pt idx="885">
                  <c:v>1500.2119000000898</c:v>
                </c:pt>
                <c:pt idx="886">
                  <c:v>1500.2122200000899</c:v>
                </c:pt>
                <c:pt idx="887">
                  <c:v>1500.21254000009</c:v>
                </c:pt>
                <c:pt idx="888">
                  <c:v>1500.2128600000901</c:v>
                </c:pt>
                <c:pt idx="889">
                  <c:v>1500.2131800000902</c:v>
                </c:pt>
                <c:pt idx="890">
                  <c:v>1500.2135000000903</c:v>
                </c:pt>
                <c:pt idx="891">
                  <c:v>1500.2138200000904</c:v>
                </c:pt>
                <c:pt idx="892">
                  <c:v>1500.2141400000905</c:v>
                </c:pt>
                <c:pt idx="893">
                  <c:v>1500.2144600000906</c:v>
                </c:pt>
                <c:pt idx="894">
                  <c:v>1500.2147800000907</c:v>
                </c:pt>
                <c:pt idx="895">
                  <c:v>1500.2151000000908</c:v>
                </c:pt>
                <c:pt idx="896">
                  <c:v>1500.2154200000909</c:v>
                </c:pt>
                <c:pt idx="897">
                  <c:v>1500.215740000091</c:v>
                </c:pt>
                <c:pt idx="898">
                  <c:v>1500.2160600000911</c:v>
                </c:pt>
                <c:pt idx="899">
                  <c:v>1500.2163800000912</c:v>
                </c:pt>
                <c:pt idx="900">
                  <c:v>1500.2167000000914</c:v>
                </c:pt>
                <c:pt idx="901">
                  <c:v>1500.2170200000915</c:v>
                </c:pt>
                <c:pt idx="902">
                  <c:v>1500.2173400000916</c:v>
                </c:pt>
                <c:pt idx="903">
                  <c:v>1500.2176600000917</c:v>
                </c:pt>
                <c:pt idx="904">
                  <c:v>1500.2179800000918</c:v>
                </c:pt>
                <c:pt idx="905">
                  <c:v>1500.2183000000919</c:v>
                </c:pt>
                <c:pt idx="906">
                  <c:v>1500.218620000092</c:v>
                </c:pt>
                <c:pt idx="907">
                  <c:v>1500.2189400000921</c:v>
                </c:pt>
                <c:pt idx="908">
                  <c:v>1500.2192600000922</c:v>
                </c:pt>
                <c:pt idx="909">
                  <c:v>1500.2195800000923</c:v>
                </c:pt>
                <c:pt idx="910">
                  <c:v>1500.2199000000924</c:v>
                </c:pt>
                <c:pt idx="911">
                  <c:v>1500.2202200000925</c:v>
                </c:pt>
                <c:pt idx="912">
                  <c:v>1500.2205400000926</c:v>
                </c:pt>
                <c:pt idx="913">
                  <c:v>1500.2208600000927</c:v>
                </c:pt>
                <c:pt idx="914">
                  <c:v>1500.2211800000928</c:v>
                </c:pt>
                <c:pt idx="915">
                  <c:v>1500.2215000000929</c:v>
                </c:pt>
                <c:pt idx="916">
                  <c:v>1500.221820000093</c:v>
                </c:pt>
                <c:pt idx="917">
                  <c:v>1500.2221400000931</c:v>
                </c:pt>
                <c:pt idx="918">
                  <c:v>1500.2224600000932</c:v>
                </c:pt>
                <c:pt idx="919">
                  <c:v>1500.2227800000933</c:v>
                </c:pt>
                <c:pt idx="920">
                  <c:v>1500.2231000000934</c:v>
                </c:pt>
                <c:pt idx="921">
                  <c:v>1500.2234200000935</c:v>
                </c:pt>
                <c:pt idx="922">
                  <c:v>1500.2237400000936</c:v>
                </c:pt>
                <c:pt idx="923">
                  <c:v>1500.2240600000937</c:v>
                </c:pt>
                <c:pt idx="924">
                  <c:v>1500.2243800000938</c:v>
                </c:pt>
                <c:pt idx="925">
                  <c:v>1500.2247000000939</c:v>
                </c:pt>
                <c:pt idx="926">
                  <c:v>1500.225020000094</c:v>
                </c:pt>
                <c:pt idx="927">
                  <c:v>1500.2253400000941</c:v>
                </c:pt>
                <c:pt idx="928">
                  <c:v>1500.2256600000942</c:v>
                </c:pt>
                <c:pt idx="929">
                  <c:v>1500.2259800000943</c:v>
                </c:pt>
                <c:pt idx="930">
                  <c:v>1500.2263000000944</c:v>
                </c:pt>
                <c:pt idx="931">
                  <c:v>1500.2266200000945</c:v>
                </c:pt>
                <c:pt idx="932">
                  <c:v>1500.2269400000946</c:v>
                </c:pt>
                <c:pt idx="933">
                  <c:v>1500.2272600000947</c:v>
                </c:pt>
                <c:pt idx="934">
                  <c:v>1500.2275800000948</c:v>
                </c:pt>
                <c:pt idx="935">
                  <c:v>1500.2279000000949</c:v>
                </c:pt>
                <c:pt idx="936">
                  <c:v>1500.228220000095</c:v>
                </c:pt>
                <c:pt idx="937">
                  <c:v>1500.2285400000951</c:v>
                </c:pt>
                <c:pt idx="938">
                  <c:v>1500.2288600000952</c:v>
                </c:pt>
                <c:pt idx="939">
                  <c:v>1500.2291800000953</c:v>
                </c:pt>
                <c:pt idx="940">
                  <c:v>1500.2295000000954</c:v>
                </c:pt>
                <c:pt idx="941">
                  <c:v>1500.2298200000955</c:v>
                </c:pt>
                <c:pt idx="942">
                  <c:v>1500.2301400000956</c:v>
                </c:pt>
                <c:pt idx="943">
                  <c:v>1500.2304600000957</c:v>
                </c:pt>
                <c:pt idx="944">
                  <c:v>1500.2307800000958</c:v>
                </c:pt>
                <c:pt idx="945">
                  <c:v>1500.2311000000959</c:v>
                </c:pt>
                <c:pt idx="946">
                  <c:v>1500.231420000096</c:v>
                </c:pt>
                <c:pt idx="947">
                  <c:v>1500.2317400000961</c:v>
                </c:pt>
                <c:pt idx="948">
                  <c:v>1500.2320600000962</c:v>
                </c:pt>
                <c:pt idx="949">
                  <c:v>1500.2323800000963</c:v>
                </c:pt>
                <c:pt idx="950">
                  <c:v>1500.2327000000964</c:v>
                </c:pt>
                <c:pt idx="951">
                  <c:v>1500.2330200000965</c:v>
                </c:pt>
                <c:pt idx="952">
                  <c:v>1500.2333400000966</c:v>
                </c:pt>
                <c:pt idx="953">
                  <c:v>1500.2336600000967</c:v>
                </c:pt>
                <c:pt idx="954">
                  <c:v>1500.2339800000968</c:v>
                </c:pt>
                <c:pt idx="955">
                  <c:v>1500.2343000000969</c:v>
                </c:pt>
                <c:pt idx="956">
                  <c:v>1500.234620000097</c:v>
                </c:pt>
                <c:pt idx="957">
                  <c:v>1500.2349400000971</c:v>
                </c:pt>
                <c:pt idx="958">
                  <c:v>1500.2352600000972</c:v>
                </c:pt>
                <c:pt idx="959">
                  <c:v>1500.2355800000973</c:v>
                </c:pt>
                <c:pt idx="960">
                  <c:v>1500.2359000000974</c:v>
                </c:pt>
                <c:pt idx="961">
                  <c:v>1500.2362200000975</c:v>
                </c:pt>
                <c:pt idx="962">
                  <c:v>1500.2365400000976</c:v>
                </c:pt>
                <c:pt idx="963">
                  <c:v>1500.2368600000977</c:v>
                </c:pt>
                <c:pt idx="964">
                  <c:v>1500.2371800000979</c:v>
                </c:pt>
                <c:pt idx="965">
                  <c:v>1500.237500000098</c:v>
                </c:pt>
                <c:pt idx="966">
                  <c:v>1500.2378200000981</c:v>
                </c:pt>
                <c:pt idx="967">
                  <c:v>1500.2381400000982</c:v>
                </c:pt>
                <c:pt idx="968">
                  <c:v>1500.2384600000983</c:v>
                </c:pt>
                <c:pt idx="969">
                  <c:v>1500.2387800000984</c:v>
                </c:pt>
                <c:pt idx="970">
                  <c:v>1500.2391000000985</c:v>
                </c:pt>
                <c:pt idx="971">
                  <c:v>1500.2394200000986</c:v>
                </c:pt>
                <c:pt idx="972">
                  <c:v>1500.2397400000987</c:v>
                </c:pt>
                <c:pt idx="973">
                  <c:v>1500.2400600000988</c:v>
                </c:pt>
                <c:pt idx="974">
                  <c:v>1500.2403800000989</c:v>
                </c:pt>
                <c:pt idx="975">
                  <c:v>1500.240700000099</c:v>
                </c:pt>
                <c:pt idx="976">
                  <c:v>1500.2410200000991</c:v>
                </c:pt>
                <c:pt idx="977">
                  <c:v>1500.2413400000992</c:v>
                </c:pt>
                <c:pt idx="978">
                  <c:v>1500.2416600000993</c:v>
                </c:pt>
                <c:pt idx="979">
                  <c:v>1500.2419800000994</c:v>
                </c:pt>
                <c:pt idx="980">
                  <c:v>1500.2423000000995</c:v>
                </c:pt>
                <c:pt idx="981">
                  <c:v>1500.2426200000996</c:v>
                </c:pt>
                <c:pt idx="982">
                  <c:v>1500.2429400000997</c:v>
                </c:pt>
                <c:pt idx="983">
                  <c:v>1500.2432600000998</c:v>
                </c:pt>
                <c:pt idx="984">
                  <c:v>1500.2435800000999</c:v>
                </c:pt>
                <c:pt idx="985">
                  <c:v>1500.2439000001</c:v>
                </c:pt>
                <c:pt idx="986">
                  <c:v>1500.2442200001001</c:v>
                </c:pt>
                <c:pt idx="987">
                  <c:v>1500.2445400001002</c:v>
                </c:pt>
                <c:pt idx="988">
                  <c:v>1500.2448600001003</c:v>
                </c:pt>
                <c:pt idx="989">
                  <c:v>1500.2451800001004</c:v>
                </c:pt>
                <c:pt idx="990">
                  <c:v>1500.2455000001005</c:v>
                </c:pt>
                <c:pt idx="991">
                  <c:v>1500.2458200001006</c:v>
                </c:pt>
                <c:pt idx="992">
                  <c:v>1500.2461400001007</c:v>
                </c:pt>
                <c:pt idx="993">
                  <c:v>1500.2464600001008</c:v>
                </c:pt>
                <c:pt idx="994">
                  <c:v>1500.2467800001009</c:v>
                </c:pt>
                <c:pt idx="995">
                  <c:v>1500.247100000101</c:v>
                </c:pt>
                <c:pt idx="996">
                  <c:v>1500.2474200001011</c:v>
                </c:pt>
                <c:pt idx="997">
                  <c:v>1500.2477400001012</c:v>
                </c:pt>
                <c:pt idx="998">
                  <c:v>1500.2480600001013</c:v>
                </c:pt>
                <c:pt idx="999">
                  <c:v>1500.2483800001014</c:v>
                </c:pt>
              </c:numCache>
            </c:numRef>
          </c:xVal>
          <c:yVal>
            <c:numRef>
              <c:f>'GB Multiplier'!$J$69:$J$1068</c:f>
              <c:numCache>
                <c:formatCode>##0.00E+0</c:formatCode>
                <c:ptCount val="1000"/>
                <c:pt idx="0">
                  <c:v>3.3457556440947478E-3</c:v>
                </c:pt>
                <c:pt idx="1">
                  <c:v>3.4544407271643431E-3</c:v>
                </c:pt>
                <c:pt idx="2">
                  <c:v>3.5664281283372466E-3</c:v>
                </c:pt>
                <c:pt idx="3">
                  <c:v>3.6818103371742345E-3</c:v>
                </c:pt>
                <c:pt idx="4">
                  <c:v>3.8006821762177662E-3</c:v>
                </c:pt>
                <c:pt idx="5">
                  <c:v>3.9231408518037659E-3</c:v>
                </c:pt>
                <c:pt idx="6">
                  <c:v>4.0492860057405019E-3</c:v>
                </c:pt>
                <c:pt idx="7">
                  <c:v>4.1792197678624313E-3</c:v>
                </c:pt>
                <c:pt idx="8">
                  <c:v>4.3130468094666986E-3</c:v>
                </c:pt>
                <c:pt idx="9">
                  <c:v>4.4508743976397801E-3</c:v>
                </c:pt>
                <c:pt idx="10">
                  <c:v>4.5928124504817569E-3</c:v>
                </c:pt>
                <c:pt idx="11">
                  <c:v>4.7389735932352279E-3</c:v>
                </c:pt>
                <c:pt idx="12">
                  <c:v>4.8894732153260869E-3</c:v>
                </c:pt>
                <c:pt idx="13">
                  <c:v>5.0444295283228347E-3</c:v>
                </c:pt>
                <c:pt idx="14">
                  <c:v>5.2039636248211183E-3</c:v>
                </c:pt>
                <c:pt idx="15">
                  <c:v>5.3681995382599086E-3</c:v>
                </c:pt>
                <c:pt idx="16">
                  <c:v>5.5372643036755015E-3</c:v>
                </c:pt>
                <c:pt idx="17">
                  <c:v>5.7112880193993121E-3</c:v>
                </c:pt>
                <c:pt idx="18">
                  <c:v>5.8904039097051296E-3</c:v>
                </c:pt>
                <c:pt idx="19">
                  <c:v>6.0747483884114727E-3</c:v>
                </c:pt>
                <c:pt idx="20">
                  <c:v>6.2644611234439797E-3</c:v>
                </c:pt>
                <c:pt idx="21">
                  <c:v>6.4596851023630761E-3</c:v>
                </c:pt>
                <c:pt idx="22">
                  <c:v>6.6605666988612793E-3</c:v>
                </c:pt>
                <c:pt idx="23">
                  <c:v>6.8672557402347694E-3</c:v>
                </c:pt>
                <c:pt idx="24">
                  <c:v>7.0799055758330254E-3</c:v>
                </c:pt>
                <c:pt idx="25">
                  <c:v>7.2986731464904451E-3</c:v>
                </c:pt>
                <c:pt idx="26">
                  <c:v>7.5237190549432252E-3</c:v>
                </c:pt>
                <c:pt idx="27">
                  <c:v>7.7552076372346367E-3</c:v>
                </c:pt>
                <c:pt idx="28">
                  <c:v>7.9933070351113494E-3</c:v>
                </c:pt>
                <c:pt idx="29">
                  <c:v>8.2381892694131133E-3</c:v>
                </c:pt>
                <c:pt idx="30">
                  <c:v>8.490030314457879E-3</c:v>
                </c:pt>
                <c:pt idx="31">
                  <c:v>8.7490101734237109E-3</c:v>
                </c:pt>
                <c:pt idx="32">
                  <c:v>9.0153129547288491E-3</c:v>
                </c:pt>
                <c:pt idx="33">
                  <c:v>9.2891269494105103E-3</c:v>
                </c:pt>
                <c:pt idx="34">
                  <c:v>9.5706447095028346E-3</c:v>
                </c:pt>
                <c:pt idx="35">
                  <c:v>9.8600631274137797E-3</c:v>
                </c:pt>
                <c:pt idx="36">
                  <c:v>1.0157583516300302E-2</c:v>
                </c:pt>
                <c:pt idx="37">
                  <c:v>1.0463411691440959E-2</c:v>
                </c:pt>
                <c:pt idx="38">
                  <c:v>1.077775805260419E-2</c:v>
                </c:pt>
                <c:pt idx="39">
                  <c:v>1.1100837667410131E-2</c:v>
                </c:pt>
                <c:pt idx="40">
                  <c:v>1.143287035568377E-2</c:v>
                </c:pt>
                <c:pt idx="41">
                  <c:v>1.1774080774795984E-2</c:v>
                </c:pt>
                <c:pt idx="42">
                  <c:v>1.2124698505988815E-2</c:v>
                </c:pt>
                <c:pt idx="43">
                  <c:v>1.2484958141681175E-2</c:v>
                </c:pt>
                <c:pt idx="44">
                  <c:v>1.2855099373749731E-2</c:v>
                </c:pt>
                <c:pt idx="45">
                  <c:v>1.3235367082779897E-2</c:v>
                </c:pt>
                <c:pt idx="46">
                  <c:v>1.3626011428280934E-2</c:v>
                </c:pt>
                <c:pt idx="47">
                  <c:v>1.4027287939858536E-2</c:v>
                </c:pt>
                <c:pt idx="48">
                  <c:v>1.4439457609337712E-2</c:v>
                </c:pt>
                <c:pt idx="49">
                  <c:v>1.486278698382819E-2</c:v>
                </c:pt>
                <c:pt idx="50">
                  <c:v>1.529754825972374E-2</c:v>
                </c:pt>
                <c:pt idx="51">
                  <c:v>1.5744019377626341E-2</c:v>
                </c:pt>
                <c:pt idx="52">
                  <c:v>1.6202484118185121E-2</c:v>
                </c:pt>
                <c:pt idx="53">
                  <c:v>1.6673232198839892E-2</c:v>
                </c:pt>
                <c:pt idx="54">
                  <c:v>1.7156559371457471E-2</c:v>
                </c:pt>
                <c:pt idx="55">
                  <c:v>1.7652767520849211E-2</c:v>
                </c:pt>
                <c:pt idx="56">
                  <c:v>1.8162164764156719E-2</c:v>
                </c:pt>
                <c:pt idx="57">
                  <c:v>1.8685065551092193E-2</c:v>
                </c:pt>
                <c:pt idx="58">
                  <c:v>1.9221790765019349E-2</c:v>
                </c:pt>
                <c:pt idx="59">
                  <c:v>1.9772667824859282E-2</c:v>
                </c:pt>
                <c:pt idx="60">
                  <c:v>2.033803078780605E-2</c:v>
                </c:pt>
                <c:pt idx="61">
                  <c:v>2.0918220452834382E-2</c:v>
                </c:pt>
                <c:pt idx="62">
                  <c:v>2.1513584464982857E-2</c:v>
                </c:pt>
                <c:pt idx="63">
                  <c:v>2.2124477420393088E-2</c:v>
                </c:pt>
                <c:pt idx="64">
                  <c:v>2.2751260972086518E-2</c:v>
                </c:pt>
                <c:pt idx="65">
                  <c:v>2.3394303936457899E-2</c:v>
                </c:pt>
                <c:pt idx="66">
                  <c:v>2.4053982400464906E-2</c:v>
                </c:pt>
                <c:pt idx="67">
                  <c:v>2.4730679829491439E-2</c:v>
                </c:pt>
                <c:pt idx="68">
                  <c:v>2.5424787175861746E-2</c:v>
                </c:pt>
                <c:pt idx="69">
                  <c:v>2.6136702987981746E-2</c:v>
                </c:pt>
                <c:pt idx="70">
                  <c:v>2.68668335200824E-2</c:v>
                </c:pt>
                <c:pt idx="71">
                  <c:v>2.7615592842539397E-2</c:v>
                </c:pt>
                <c:pt idx="72">
                  <c:v>2.8383402952742255E-2</c:v>
                </c:pt>
                <c:pt idx="73">
                  <c:v>2.9170693886485296E-2</c:v>
                </c:pt>
                <c:pt idx="74">
                  <c:v>2.9977903829851323E-2</c:v>
                </c:pt>
                <c:pt idx="75">
                  <c:v>3.0805479231558436E-2</c:v>
                </c:pt>
                <c:pt idx="76">
                  <c:v>3.1653874915738761E-2</c:v>
                </c:pt>
                <c:pt idx="77">
                  <c:v>3.2523554195117661E-2</c:v>
                </c:pt>
                <c:pt idx="78">
                  <c:v>3.3414988984559746E-2</c:v>
                </c:pt>
                <c:pt idx="79">
                  <c:v>3.4328659914948448E-2</c:v>
                </c:pt>
                <c:pt idx="80">
                  <c:v>3.5265056447362893E-2</c:v>
                </c:pt>
                <c:pt idx="81">
                  <c:v>3.6224676987516934E-2</c:v>
                </c:pt>
                <c:pt idx="82">
                  <c:v>3.7208029000422305E-2</c:v>
                </c:pt>
                <c:pt idx="83">
                  <c:v>3.8215629125237252E-2</c:v>
                </c:pt>
                <c:pt idx="84">
                  <c:v>3.9248003290261672E-2</c:v>
                </c:pt>
                <c:pt idx="85">
                  <c:v>4.030568682803707E-2</c:v>
                </c:pt>
                <c:pt idx="86">
                  <c:v>4.1389224590510483E-2</c:v>
                </c:pt>
                <c:pt idx="87">
                  <c:v>4.2499171064218237E-2</c:v>
                </c:pt>
                <c:pt idx="88">
                  <c:v>4.3636090485445915E-2</c:v>
                </c:pt>
                <c:pt idx="89">
                  <c:v>4.4800556955318413E-2</c:v>
                </c:pt>
                <c:pt idx="90">
                  <c:v>4.5993154554774929E-2</c:v>
                </c:pt>
                <c:pt idx="91">
                  <c:v>4.7214477459378769E-2</c:v>
                </c:pt>
                <c:pt idx="92">
                  <c:v>4.8465130053915048E-2</c:v>
                </c:pt>
                <c:pt idx="93">
                  <c:v>4.9745727046724635E-2</c:v>
                </c:pt>
                <c:pt idx="94">
                  <c:v>5.1056893583723881E-2</c:v>
                </c:pt>
                <c:pt idx="95">
                  <c:v>5.239926536205642E-2</c:v>
                </c:pt>
                <c:pt idx="96">
                  <c:v>5.3773488743323883E-2</c:v>
                </c:pt>
                <c:pt idx="97">
                  <c:v>5.518022086634021E-2</c:v>
                </c:pt>
                <c:pt idx="98">
                  <c:v>5.6620129759352995E-2</c:v>
                </c:pt>
                <c:pt idx="99">
                  <c:v>5.8093894451674358E-2</c:v>
                </c:pt>
                <c:pt idx="100">
                  <c:v>5.9602205084662276E-2</c:v>
                </c:pt>
                <c:pt idx="101">
                  <c:v>6.1145763021992802E-2</c:v>
                </c:pt>
                <c:pt idx="102">
                  <c:v>6.2725280959161162E-2</c:v>
                </c:pt>
                <c:pt idx="103">
                  <c:v>6.4341483032149482E-2</c:v>
                </c:pt>
                <c:pt idx="104">
                  <c:v>6.5995104925197029E-2</c:v>
                </c:pt>
                <c:pt idx="105">
                  <c:v>6.7686893977609019E-2</c:v>
                </c:pt>
                <c:pt idx="106">
                  <c:v>6.9417609289534943E-2</c:v>
                </c:pt>
                <c:pt idx="107">
                  <c:v>7.1188021826652459E-2</c:v>
                </c:pt>
                <c:pt idx="108">
                  <c:v>7.2998914523685385E-2</c:v>
                </c:pt>
                <c:pt idx="109">
                  <c:v>7.4851082386685822E-2</c:v>
                </c:pt>
                <c:pt idx="110">
                  <c:v>7.6745332594011451E-2</c:v>
                </c:pt>
                <c:pt idx="111">
                  <c:v>7.8682484595922711E-2</c:v>
                </c:pt>
                <c:pt idx="112">
                  <c:v>8.0663370212727709E-2</c:v>
                </c:pt>
                <c:pt idx="113">
                  <c:v>8.268883373139968E-2</c:v>
                </c:pt>
                <c:pt idx="114">
                  <c:v>8.4759732000590809E-2</c:v>
                </c:pt>
                <c:pt idx="115">
                  <c:v>8.6876934523965013E-2</c:v>
                </c:pt>
                <c:pt idx="116">
                  <c:v>8.9041323551771079E-2</c:v>
                </c:pt>
                <c:pt idx="117">
                  <c:v>9.1253794170576955E-2</c:v>
                </c:pt>
                <c:pt idx="118">
                  <c:v>9.3515254391084199E-2</c:v>
                </c:pt>
                <c:pt idx="119">
                  <c:v>9.5826625233940116E-2</c:v>
                </c:pt>
                <c:pt idx="120">
                  <c:v>9.818884081346492E-2</c:v>
                </c:pt>
                <c:pt idx="121">
                  <c:v>0.10060284841921033</c:v>
                </c:pt>
                <c:pt idx="122">
                  <c:v>0.10306960859526267</c:v>
                </c:pt>
                <c:pt idx="123">
                  <c:v>0.1055900952172058</c:v>
                </c:pt>
                <c:pt idx="124">
                  <c:v>0.10816529556665505</c:v>
                </c:pt>
                <c:pt idx="125">
                  <c:v>0.11079621040327468</c:v>
                </c:pt>
                <c:pt idx="126">
                  <c:v>0.11348385403418892</c:v>
                </c:pt>
                <c:pt idx="127">
                  <c:v>0.11622925438069535</c:v>
                </c:pt>
                <c:pt idx="128">
                  <c:v>0.1190334530421906</c:v>
                </c:pt>
                <c:pt idx="129">
                  <c:v>0.12189750535721459</c:v>
                </c:pt>
                <c:pt idx="130">
                  <c:v>0.12482248046152071</c:v>
                </c:pt>
                <c:pt idx="131">
                  <c:v>0.127809461343076</c:v>
                </c:pt>
                <c:pt idx="132">
                  <c:v>0.13085954489390006</c:v>
                </c:pt>
                <c:pt idx="133">
                  <c:v>0.13397384195864059</c:v>
                </c:pt>
                <c:pt idx="134">
                  <c:v>0.13715347737979475</c:v>
                </c:pt>
                <c:pt idx="135">
                  <c:v>0.14039959003947464</c:v>
                </c:pt>
                <c:pt idx="136">
                  <c:v>0.14371333289761987</c:v>
                </c:pt>
                <c:pt idx="137">
                  <c:v>0.14709587302655835</c:v>
                </c:pt>
                <c:pt idx="138">
                  <c:v>0.15054839164181488</c:v>
                </c:pt>
                <c:pt idx="139">
                  <c:v>0.15407208412906709</c:v>
                </c:pt>
                <c:pt idx="140">
                  <c:v>0.15766816006714737</c:v>
                </c:pt>
                <c:pt idx="141">
                  <c:v>0.16133784324699033</c:v>
                </c:pt>
                <c:pt idx="142">
                  <c:v>0.16508237168642126</c:v>
                </c:pt>
                <c:pt idx="143">
                  <c:v>0.16890299764068528</c:v>
                </c:pt>
                <c:pt idx="144">
                  <c:v>0.17280098760861193</c:v>
                </c:pt>
                <c:pt idx="145">
                  <c:v>0.17677762233431302</c:v>
                </c:pt>
                <c:pt idx="146">
                  <c:v>0.18083419680430807</c:v>
                </c:pt>
                <c:pt idx="147">
                  <c:v>0.18497202023997456</c:v>
                </c:pt>
                <c:pt idx="148">
                  <c:v>0.18919241608521831</c:v>
                </c:pt>
                <c:pt idx="149">
                  <c:v>0.19349672198925669</c:v>
                </c:pt>
                <c:pt idx="150">
                  <c:v>0.197886289784413</c:v>
                </c:pt>
                <c:pt idx="151">
                  <c:v>0.20236248545881419</c:v>
                </c:pt>
                <c:pt idx="152">
                  <c:v>0.20692668912388754</c:v>
                </c:pt>
                <c:pt idx="153">
                  <c:v>0.21158029497655129</c:v>
                </c:pt>
                <c:pt idx="154">
                  <c:v>0.21632471125599342</c:v>
                </c:pt>
                <c:pt idx="155">
                  <c:v>0.22116136019493288</c:v>
                </c:pt>
                <c:pt idx="156">
                  <c:v>0.22609167796525848</c:v>
                </c:pt>
                <c:pt idx="157">
                  <c:v>0.2311171146179421</c:v>
                </c:pt>
                <c:pt idx="158">
                  <c:v>0.23623913401711813</c:v>
                </c:pt>
                <c:pt idx="159">
                  <c:v>0.24145921376822779</c:v>
                </c:pt>
                <c:pt idx="160">
                  <c:v>0.24677884514012194</c:v>
                </c:pt>
                <c:pt idx="161">
                  <c:v>0.25219953298102199</c:v>
                </c:pt>
                <c:pt idx="162">
                  <c:v>0.25772279562823142</c:v>
                </c:pt>
                <c:pt idx="163">
                  <c:v>0.26335016481149831</c:v>
                </c:pt>
                <c:pt idx="164">
                  <c:v>0.26908318554992766</c:v>
                </c:pt>
                <c:pt idx="165">
                  <c:v>0.2749234160423385</c:v>
                </c:pt>
                <c:pt idx="166">
                  <c:v>0.28087242755096914</c:v>
                </c:pt>
                <c:pt idx="167">
                  <c:v>0.28693180427842896</c:v>
                </c:pt>
                <c:pt idx="168">
                  <c:v>0.29310314323779779</c:v>
                </c:pt>
                <c:pt idx="169">
                  <c:v>0.29938805411577546</c:v>
                </c:pt>
                <c:pt idx="170">
                  <c:v>0.30578815912878637</c:v>
                </c:pt>
                <c:pt idx="171">
                  <c:v>0.31230509287193903</c:v>
                </c:pt>
                <c:pt idx="172">
                  <c:v>0.31894050216075071</c:v>
                </c:pt>
                <c:pt idx="173">
                  <c:v>0.32569604586554152</c:v>
                </c:pt>
                <c:pt idx="174">
                  <c:v>0.33257339473840597</c:v>
                </c:pt>
                <c:pt idx="175">
                  <c:v>0.33957423123267289</c:v>
                </c:pt>
                <c:pt idx="176">
                  <c:v>0.34670024931476251</c:v>
                </c:pt>
                <c:pt idx="177">
                  <c:v>0.35395315426835428</c:v>
                </c:pt>
                <c:pt idx="178">
                  <c:v>0.36133466249078139</c:v>
                </c:pt>
                <c:pt idx="179">
                  <c:v>0.36884650128156349</c:v>
                </c:pt>
                <c:pt idx="180">
                  <c:v>0.37649040862300065</c:v>
                </c:pt>
                <c:pt idx="181">
                  <c:v>0.3842681329527422</c:v>
                </c:pt>
                <c:pt idx="182">
                  <c:v>0.39218143292825702</c:v>
                </c:pt>
                <c:pt idx="183">
                  <c:v>0.40023207718312681</c:v>
                </c:pt>
                <c:pt idx="184">
                  <c:v>0.4084218440750858</c:v>
                </c:pt>
                <c:pt idx="185">
                  <c:v>0.41675252142573999</c:v>
                </c:pt>
                <c:pt idx="186">
                  <c:v>0.42522590625188866</c:v>
                </c:pt>
                <c:pt idx="187">
                  <c:v>0.43384380448838883</c:v>
                </c:pt>
                <c:pt idx="188">
                  <c:v>0.44260803070249116</c:v>
                </c:pt>
                <c:pt idx="189">
                  <c:v>0.45152040779958785</c:v>
                </c:pt>
                <c:pt idx="190">
                  <c:v>0.46058276672031134</c:v>
                </c:pt>
                <c:pt idx="191">
                  <c:v>0.46979694612892786</c:v>
                </c:pt>
                <c:pt idx="192">
                  <c:v>0.4791647920929693</c:v>
                </c:pt>
                <c:pt idx="193">
                  <c:v>0.48868815775405505</c:v>
                </c:pt>
                <c:pt idx="194">
                  <c:v>0.49836890298985181</c:v>
                </c:pt>
                <c:pt idx="195">
                  <c:v>0.50820889406712821</c:v>
                </c:pt>
                <c:pt idx="196">
                  <c:v>0.51821000328585876</c:v>
                </c:pt>
                <c:pt idx="197">
                  <c:v>0.52837410861434286</c:v>
                </c:pt>
                <c:pt idx="198">
                  <c:v>0.53870309331529864</c:v>
                </c:pt>
                <c:pt idx="199">
                  <c:v>0.54919884556289844</c:v>
                </c:pt>
                <c:pt idx="200">
                  <c:v>0.55986325805072268</c:v>
                </c:pt>
                <c:pt idx="201">
                  <c:v>0.57069822759059829</c:v>
                </c:pt>
                <c:pt idx="202">
                  <c:v>0.58170565470230839</c:v>
                </c:pt>
                <c:pt idx="203">
                  <c:v>0.59288744319414521</c:v>
                </c:pt>
                <c:pt idx="204">
                  <c:v>0.60424549973430275</c:v>
                </c:pt>
                <c:pt idx="205">
                  <c:v>0.61578173341308762</c:v>
                </c:pt>
                <c:pt idx="206">
                  <c:v>0.62749805529595115</c:v>
                </c:pt>
                <c:pt idx="207">
                  <c:v>0.63939637796733195</c:v>
                </c:pt>
                <c:pt idx="208">
                  <c:v>0.6514786150653169</c:v>
                </c:pt>
                <c:pt idx="209">
                  <c:v>0.66374668080712074</c:v>
                </c:pt>
                <c:pt idx="210">
                  <c:v>0.67620248950539896</c:v>
                </c:pt>
                <c:pt idx="211">
                  <c:v>0.68884795507540475</c:v>
                </c:pt>
                <c:pt idx="212">
                  <c:v>0.70168499053300837</c:v>
                </c:pt>
                <c:pt idx="213">
                  <c:v>0.71471550748360779</c:v>
                </c:pt>
                <c:pt idx="214">
                  <c:v>0.72794141560195014</c:v>
                </c:pt>
                <c:pt idx="215">
                  <c:v>0.74136462210290099</c:v>
                </c:pt>
                <c:pt idx="216">
                  <c:v>0.75498703120319766</c:v>
                </c:pt>
                <c:pt idx="217">
                  <c:v>0.76881054357423029</c:v>
                </c:pt>
                <c:pt idx="218">
                  <c:v>0.78283705578589091</c:v>
                </c:pt>
                <c:pt idx="219">
                  <c:v>0.79706845974155083</c:v>
                </c:pt>
                <c:pt idx="220">
                  <c:v>0.81150664210421297</c:v>
                </c:pt>
                <c:pt idx="221">
                  <c:v>0.82615348371391251</c:v>
                </c:pt>
                <c:pt idx="222">
                  <c:v>0.84101085899641803</c:v>
                </c:pt>
                <c:pt idx="223">
                  <c:v>0.85608063536331858</c:v>
                </c:pt>
                <c:pt idx="224">
                  <c:v>0.87136467260356443</c:v>
                </c:pt>
                <c:pt idx="225">
                  <c:v>0.88686482226654506</c:v>
                </c:pt>
                <c:pt idx="226">
                  <c:v>0.90258292703679754</c:v>
                </c:pt>
                <c:pt idx="227">
                  <c:v>0.91852082010042857</c:v>
                </c:pt>
                <c:pt idx="228">
                  <c:v>0.93468032450335925</c:v>
                </c:pt>
                <c:pt idx="229">
                  <c:v>0.95106325250148271</c:v>
                </c:pt>
                <c:pt idx="230">
                  <c:v>0.96767140490285874</c:v>
                </c:pt>
                <c:pt idx="231">
                  <c:v>0.98450657040204903</c:v>
                </c:pt>
                <c:pt idx="232">
                  <c:v>1.0015705249067151</c:v>
                </c:pt>
                <c:pt idx="233">
                  <c:v>1.0188650308566105</c:v>
                </c:pt>
                <c:pt idx="234">
                  <c:v>1.036391836535089</c:v>
                </c:pt>
                <c:pt idx="235">
                  <c:v>1.0541526753732764</c:v>
                </c:pt>
                <c:pt idx="236">
                  <c:v>1.0721492652470401</c:v>
                </c:pt>
                <c:pt idx="237">
                  <c:v>1.0903833077669083</c:v>
                </c:pt>
                <c:pt idx="238">
                  <c:v>1.1088564875610953</c:v>
                </c:pt>
                <c:pt idx="239">
                  <c:v>1.1275704715517862</c:v>
                </c:pt>
                <c:pt idx="240">
                  <c:v>1.1465269082248568</c:v>
                </c:pt>
                <c:pt idx="241">
                  <c:v>1.1657274268931863</c:v>
                </c:pt>
                <c:pt idx="242">
                  <c:v>1.1851736369537578</c:v>
                </c:pt>
                <c:pt idx="243">
                  <c:v>1.2048671271387073</c:v>
                </c:pt>
                <c:pt idx="244">
                  <c:v>1.2248094647605376</c:v>
                </c:pt>
                <c:pt idx="245">
                  <c:v>1.245002194951663</c:v>
                </c:pt>
                <c:pt idx="246">
                  <c:v>1.2654468398985046</c:v>
                </c:pt>
                <c:pt idx="247">
                  <c:v>1.2861448980703416</c:v>
                </c:pt>
                <c:pt idx="248">
                  <c:v>1.3070978434431175</c:v>
                </c:pt>
                <c:pt idx="249">
                  <c:v>1.3283071247184288</c:v>
                </c:pt>
                <c:pt idx="250">
                  <c:v>1.3497741645379244</c:v>
                </c:pt>
                <c:pt idx="251">
                  <c:v>1.3715003586933319</c:v>
                </c:pt>
                <c:pt idx="252">
                  <c:v>1.3934870753323549</c:v>
                </c:pt>
                <c:pt idx="253">
                  <c:v>1.4157356541606803</c:v>
                </c:pt>
                <c:pt idx="254">
                  <c:v>1.4382474056403396</c:v>
                </c:pt>
                <c:pt idx="255">
                  <c:v>1.4610236101846801</c:v>
                </c:pt>
                <c:pt idx="256">
                  <c:v>1.4840655173501958</c:v>
                </c:pt>
                <c:pt idx="257">
                  <c:v>1.5073743450254906</c:v>
                </c:pt>
                <c:pt idx="258">
                  <c:v>1.5309512786176371</c:v>
                </c:pt>
                <c:pt idx="259">
                  <c:v>1.5547974702362042</c:v>
                </c:pt>
                <c:pt idx="260">
                  <c:v>1.5789140378752304</c:v>
                </c:pt>
                <c:pt idx="261">
                  <c:v>1.6033020645934379</c:v>
                </c:pt>
                <c:pt idx="262">
                  <c:v>1.6279625976929628</c:v>
                </c:pt>
                <c:pt idx="263">
                  <c:v>1.6528966478969083</c:v>
                </c:pt>
                <c:pt idx="264">
                  <c:v>1.678105188526013</c:v>
                </c:pt>
                <c:pt idx="265">
                  <c:v>1.7035891546747437</c:v>
                </c:pt>
                <c:pt idx="266">
                  <c:v>1.7293494423871205</c:v>
                </c:pt>
                <c:pt idx="267">
                  <c:v>1.7553869078325899</c:v>
                </c:pt>
                <c:pt idx="268">
                  <c:v>1.7817023664822653</c:v>
                </c:pt>
                <c:pt idx="269">
                  <c:v>1.8082965922858578</c:v>
                </c:pt>
                <c:pt idx="270">
                  <c:v>1.8351703168496332</c:v>
                </c:pt>
                <c:pt idx="271">
                  <c:v>1.8623242286157087</c:v>
                </c:pt>
                <c:pt idx="272">
                  <c:v>1.8897589720430628</c:v>
                </c:pt>
                <c:pt idx="273">
                  <c:v>1.9174751467905538</c:v>
                </c:pt>
                <c:pt idx="274">
                  <c:v>1.9454733069023387</c:v>
                </c:pt>
                <c:pt idx="275">
                  <c:v>1.9737539599960094</c:v>
                </c:pt>
                <c:pt idx="276">
                  <c:v>2.0023175664538169</c:v>
                </c:pt>
                <c:pt idx="277">
                  <c:v>2.0311645386173343</c:v>
                </c:pt>
                <c:pt idx="278">
                  <c:v>2.0602952399859249</c:v>
                </c:pt>
                <c:pt idx="279">
                  <c:v>2.0897099844193812</c:v>
                </c:pt>
                <c:pt idx="280">
                  <c:v>2.1194090353450914</c:v>
                </c:pt>
                <c:pt idx="281">
                  <c:v>2.1493926049701231</c:v>
                </c:pt>
                <c:pt idx="282">
                  <c:v>2.1796608534985857</c:v>
                </c:pt>
                <c:pt idx="283">
                  <c:v>2.2102138883546512</c:v>
                </c:pt>
                <c:pt idx="284">
                  <c:v>2.2410517634116194</c:v>
                </c:pt>
                <c:pt idx="285">
                  <c:v>2.2721744782274076</c:v>
                </c:pt>
                <c:pt idx="286">
                  <c:v>2.3035819772868482</c:v>
                </c:pt>
                <c:pt idx="287">
                  <c:v>2.335274149251183</c:v>
                </c:pt>
                <c:pt idx="288">
                  <c:v>2.3672508262151482</c:v>
                </c:pt>
                <c:pt idx="289">
                  <c:v>2.3995117829720405</c:v>
                </c:pt>
                <c:pt idx="290">
                  <c:v>2.4320567362871492</c:v>
                </c:pt>
                <c:pt idx="291">
                  <c:v>2.4648853441799701</c:v>
                </c:pt>
                <c:pt idx="292">
                  <c:v>2.4979972052155746</c:v>
                </c:pt>
                <c:pt idx="293">
                  <c:v>2.5313918578055512</c:v>
                </c:pt>
                <c:pt idx="294">
                  <c:v>2.5650687795189073</c:v>
                </c:pt>
                <c:pt idx="295">
                  <c:v>2.5990273864033342</c:v>
                </c:pt>
                <c:pt idx="296">
                  <c:v>2.6332670323172418</c:v>
                </c:pt>
                <c:pt idx="297">
                  <c:v>2.6677870082729567</c:v>
                </c:pt>
                <c:pt idx="298">
                  <c:v>2.7025865417914892</c:v>
                </c:pt>
                <c:pt idx="299">
                  <c:v>2.7376647962692697</c:v>
                </c:pt>
                <c:pt idx="300">
                  <c:v>2.7730208703572576</c:v>
                </c:pt>
                <c:pt idx="301">
                  <c:v>2.8086537973528243</c:v>
                </c:pt>
                <c:pt idx="302">
                  <c:v>2.8445625446048077</c:v>
                </c:pt>
                <c:pt idx="303">
                  <c:v>2.8807460129321436</c:v>
                </c:pt>
                <c:pt idx="304">
                  <c:v>2.9172030360564642</c:v>
                </c:pt>
                <c:pt idx="305">
                  <c:v>2.9539323800490784</c:v>
                </c:pt>
                <c:pt idx="306">
                  <c:v>2.9909327427927046</c:v>
                </c:pt>
                <c:pt idx="307">
                  <c:v>3.0282027534583795</c:v>
                </c:pt>
                <c:pt idx="308">
                  <c:v>3.065740971997915</c:v>
                </c:pt>
                <c:pt idx="309">
                  <c:v>3.1035458886523011</c:v>
                </c:pt>
                <c:pt idx="310">
                  <c:v>3.1416159234764458</c:v>
                </c:pt>
                <c:pt idx="311">
                  <c:v>3.1799494258806384</c:v>
                </c:pt>
                <c:pt idx="312">
                  <c:v>3.2185446741891082</c:v>
                </c:pt>
                <c:pt idx="313">
                  <c:v>3.2573998752160764</c:v>
                </c:pt>
                <c:pt idx="314">
                  <c:v>3.296513163859669</c:v>
                </c:pt>
                <c:pt idx="315">
                  <c:v>3.3358826027140589</c:v>
                </c:pt>
                <c:pt idx="316">
                  <c:v>3.375506181700219</c:v>
                </c:pt>
                <c:pt idx="317">
                  <c:v>3.4153818177156436</c:v>
                </c:pt>
                <c:pt idx="318">
                  <c:v>3.4555073543034065</c:v>
                </c:pt>
                <c:pt idx="319">
                  <c:v>3.4958805613409067</c:v>
                </c:pt>
                <c:pt idx="320">
                  <c:v>3.536499134748655</c:v>
                </c:pt>
                <c:pt idx="321">
                  <c:v>3.5773606962194608</c:v>
                </c:pt>
                <c:pt idx="322">
                  <c:v>3.6184627929683453</c:v>
                </c:pt>
                <c:pt idx="323">
                  <c:v>3.6598028975035262</c:v>
                </c:pt>
                <c:pt idx="324">
                  <c:v>3.7013784074188116</c:v>
                </c:pt>
                <c:pt idx="325">
                  <c:v>3.7431866452077225</c:v>
                </c:pt>
                <c:pt idx="326">
                  <c:v>3.7852248580996575</c:v>
                </c:pt>
                <c:pt idx="327">
                  <c:v>3.8274902179184318</c:v>
                </c:pt>
                <c:pt idx="328">
                  <c:v>3.8699798209634819</c:v>
                </c:pt>
                <c:pt idx="329">
                  <c:v>3.9126906879140346</c:v>
                </c:pt>
                <c:pt idx="330">
                  <c:v>3.9556197637565584</c:v>
                </c:pt>
                <c:pt idx="331">
                  <c:v>3.9987639177357446</c:v>
                </c:pt>
                <c:pt idx="332">
                  <c:v>4.0421199433293351</c:v>
                </c:pt>
                <c:pt idx="333">
                  <c:v>4.0856845582470411</c:v>
                </c:pt>
                <c:pt idx="334">
                  <c:v>4.129454404453833</c:v>
                </c:pt>
                <c:pt idx="335">
                  <c:v>4.1734260482178405</c:v>
                </c:pt>
                <c:pt idx="336">
                  <c:v>4.2175959801831286</c:v>
                </c:pt>
                <c:pt idx="337">
                  <c:v>4.2619606154675749</c:v>
                </c:pt>
                <c:pt idx="338">
                  <c:v>4.3065162937860775</c:v>
                </c:pt>
                <c:pt idx="339">
                  <c:v>4.3512592795993186</c:v>
                </c:pt>
                <c:pt idx="340">
                  <c:v>4.3961857622883018</c:v>
                </c:pt>
                <c:pt idx="341">
                  <c:v>4.4412918563548427</c:v>
                </c:pt>
                <c:pt idx="342">
                  <c:v>4.486573601648236</c:v>
                </c:pt>
                <c:pt idx="343">
                  <c:v>4.5320269636182511</c:v>
                </c:pt>
                <c:pt idx="344">
                  <c:v>4.5776478335946571</c:v>
                </c:pt>
                <c:pt idx="345">
                  <c:v>4.6234320290934114</c:v>
                </c:pt>
                <c:pt idx="346">
                  <c:v>4.6693752941496918</c:v>
                </c:pt>
                <c:pt idx="347">
                  <c:v>4.7154732996778899</c:v>
                </c:pt>
                <c:pt idx="348">
                  <c:v>4.7617216438587153</c:v>
                </c:pt>
                <c:pt idx="349">
                  <c:v>4.8081158525535175</c:v>
                </c:pt>
                <c:pt idx="350">
                  <c:v>4.8546513797459365</c:v>
                </c:pt>
                <c:pt idx="351">
                  <c:v>4.9013236080109941</c:v>
                </c:pt>
                <c:pt idx="352">
                  <c:v>4.9481278490116827</c:v>
                </c:pt>
                <c:pt idx="353">
                  <c:v>4.9950593440231623</c:v>
                </c:pt>
                <c:pt idx="354">
                  <c:v>5.0421132644845983</c:v>
                </c:pt>
                <c:pt idx="355">
                  <c:v>5.0892847125787073</c:v>
                </c:pt>
                <c:pt idx="356">
                  <c:v>5.1365687218390432</c:v>
                </c:pt>
                <c:pt idx="357">
                  <c:v>5.1839602577850625</c:v>
                </c:pt>
                <c:pt idx="358">
                  <c:v>5.2314542185849655</c:v>
                </c:pt>
                <c:pt idx="359">
                  <c:v>5.2790454357463261</c:v>
                </c:pt>
                <c:pt idx="360">
                  <c:v>5.3267286748345084</c:v>
                </c:pt>
                <c:pt idx="361">
                  <c:v>5.3744986362188172</c:v>
                </c:pt>
                <c:pt idx="362">
                  <c:v>5.4223499558464008</c:v>
                </c:pt>
                <c:pt idx="363">
                  <c:v>5.4702772060437903</c:v>
                </c:pt>
                <c:pt idx="364">
                  <c:v>5.5182748963460773</c:v>
                </c:pt>
                <c:pt idx="365">
                  <c:v>5.5663374743536078</c:v>
                </c:pt>
                <c:pt idx="366">
                  <c:v>5.6144593266161351</c:v>
                </c:pt>
                <c:pt idx="367">
                  <c:v>5.6626347795443319</c:v>
                </c:pt>
                <c:pt idx="368">
                  <c:v>5.7108581003485117</c:v>
                </c:pt>
                <c:pt idx="369">
                  <c:v>5.7591234980044881</c:v>
                </c:pt>
                <c:pt idx="370">
                  <c:v>5.8074251242463832</c:v>
                </c:pt>
                <c:pt idx="371">
                  <c:v>5.8557570745862666</c:v>
                </c:pt>
                <c:pt idx="372">
                  <c:v>5.9041133893604352</c:v>
                </c:pt>
                <c:pt idx="373">
                  <c:v>5.9524880548021644</c:v>
                </c:pt>
                <c:pt idx="374">
                  <c:v>6.0008750041407426</c:v>
                </c:pt>
                <c:pt idx="375">
                  <c:v>6.049268118726566</c:v>
                </c:pt>
                <c:pt idx="376">
                  <c:v>6.0976612291820906</c:v>
                </c:pt>
                <c:pt idx="377">
                  <c:v>6.1460481165783962</c:v>
                </c:pt>
                <c:pt idx="378">
                  <c:v>6.1944225136371216</c:v>
                </c:pt>
                <c:pt idx="379">
                  <c:v>6.242778105957508</c:v>
                </c:pt>
                <c:pt idx="380">
                  <c:v>6.2911085332682743</c:v>
                </c:pt>
                <c:pt idx="381">
                  <c:v>6.33940739070405</c:v>
                </c:pt>
                <c:pt idx="382">
                  <c:v>6.3876682301060388</c:v>
                </c:pt>
                <c:pt idx="383">
                  <c:v>6.4358845613466364</c:v>
                </c:pt>
                <c:pt idx="384">
                  <c:v>6.4840498536776323</c:v>
                </c:pt>
                <c:pt idx="385">
                  <c:v>6.532157537101706</c:v>
                </c:pt>
                <c:pt idx="386">
                  <c:v>6.5802010037668079</c:v>
                </c:pt>
                <c:pt idx="387">
                  <c:v>6.6281736093831096</c:v>
                </c:pt>
                <c:pt idx="388">
                  <c:v>6.6760686746621154</c:v>
                </c:pt>
                <c:pt idx="389">
                  <c:v>6.7238794867775562</c:v>
                </c:pt>
                <c:pt idx="390">
                  <c:v>6.7715993008476438</c:v>
                </c:pt>
                <c:pt idx="391">
                  <c:v>6.8192213414383023</c:v>
                </c:pt>
                <c:pt idx="392">
                  <c:v>6.866738804086908</c:v>
                </c:pt>
                <c:pt idx="393">
                  <c:v>6.9141448568461312</c:v>
                </c:pt>
                <c:pt idx="394">
                  <c:v>6.9614326418473924</c:v>
                </c:pt>
                <c:pt idx="395">
                  <c:v>7.0085952768835087</c:v>
                </c:pt>
                <c:pt idx="396">
                  <c:v>7.0556258570100079</c:v>
                </c:pt>
                <c:pt idx="397">
                  <c:v>7.1025174561646551</c:v>
                </c:pt>
                <c:pt idx="398">
                  <c:v>7.1492631288046731</c:v>
                </c:pt>
                <c:pt idx="399">
                  <c:v>7.1958559115611571</c:v>
                </c:pt>
                <c:pt idx="400">
                  <c:v>7.242288824910144</c:v>
                </c:pt>
                <c:pt idx="401">
                  <c:v>7.2885548748598277</c:v>
                </c:pt>
                <c:pt idx="402">
                  <c:v>7.3346470546533356</c:v>
                </c:pt>
                <c:pt idx="403">
                  <c:v>7.3805583464865636</c:v>
                </c:pt>
                <c:pt idx="404">
                  <c:v>7.4262817232404501</c:v>
                </c:pt>
                <c:pt idx="405">
                  <c:v>7.4718101502271619</c:v>
                </c:pt>
                <c:pt idx="406">
                  <c:v>7.5171365869495617</c:v>
                </c:pt>
                <c:pt idx="407">
                  <c:v>7.5622539888733966</c:v>
                </c:pt>
                <c:pt idx="408">
                  <c:v>7.6071553092115911</c:v>
                </c:pt>
                <c:pt idx="409">
                  <c:v>7.6518335007200191</c:v>
                </c:pt>
                <c:pt idx="410">
                  <c:v>7.6962815175041488</c:v>
                </c:pt>
                <c:pt idx="411">
                  <c:v>7.7404923168359243</c:v>
                </c:pt>
                <c:pt idx="412">
                  <c:v>7.7844588609802452</c:v>
                </c:pt>
                <c:pt idx="413">
                  <c:v>7.8281741190303835</c:v>
                </c:pt>
                <c:pt idx="414">
                  <c:v>7.8716310687517037</c:v>
                </c:pt>
                <c:pt idx="415">
                  <c:v>7.9148226984330137</c:v>
                </c:pt>
                <c:pt idx="416">
                  <c:v>7.9577420087448676</c:v>
                </c:pt>
                <c:pt idx="417">
                  <c:v>8.000382014604158</c:v>
                </c:pt>
                <c:pt idx="418">
                  <c:v>8.0427357470443059</c:v>
                </c:pt>
                <c:pt idx="419">
                  <c:v>8.0847962550903638</c:v>
                </c:pt>
                <c:pt idx="420">
                  <c:v>8.1265566076383244</c:v>
                </c:pt>
                <c:pt idx="421">
                  <c:v>8.1680098953379563</c:v>
                </c:pt>
                <c:pt idx="422">
                  <c:v>8.2091492324784294</c:v>
                </c:pt>
                <c:pt idx="423">
                  <c:v>8.2499677588760605</c:v>
                </c:pt>
                <c:pt idx="424">
                  <c:v>8.2904586417634043</c:v>
                </c:pt>
                <c:pt idx="425">
                  <c:v>8.3306150776790346</c:v>
                </c:pt>
                <c:pt idx="426">
                  <c:v>8.3704302943572486</c:v>
                </c:pt>
                <c:pt idx="427">
                  <c:v>8.4098975526169699</c:v>
                </c:pt>
                <c:pt idx="428">
                  <c:v>8.4490101482491404</c:v>
                </c:pt>
                <c:pt idx="429">
                  <c:v>8.487761413901854</c:v>
                </c:pt>
                <c:pt idx="430">
                  <c:v>8.5261447209624883</c:v>
                </c:pt>
                <c:pt idx="431">
                  <c:v>8.5641534814361115</c:v>
                </c:pt>
                <c:pt idx="432">
                  <c:v>8.6017811498194146</c:v>
                </c:pt>
                <c:pt idx="433">
                  <c:v>8.6390212249694347</c:v>
                </c:pt>
                <c:pt idx="434">
                  <c:v>8.6758672519663147</c:v>
                </c:pt>
                <c:pt idx="435">
                  <c:v>8.7123128239693735</c:v>
                </c:pt>
                <c:pt idx="436">
                  <c:v>8.7483515840657251</c:v>
                </c:pt>
                <c:pt idx="437">
                  <c:v>8.7839772271107233</c:v>
                </c:pt>
                <c:pt idx="438">
                  <c:v>8.8191835015594719</c:v>
                </c:pt>
                <c:pt idx="439">
                  <c:v>8.8539642112886643</c:v>
                </c:pt>
                <c:pt idx="440">
                  <c:v>8.8883132174080188</c:v>
                </c:pt>
                <c:pt idx="441">
                  <c:v>8.9222244400605675</c:v>
                </c:pt>
                <c:pt idx="442">
                  <c:v>8.9556918602110507</c:v>
                </c:pt>
                <c:pt idx="443">
                  <c:v>8.9887095214217076</c:v>
                </c:pt>
                <c:pt idx="444">
                  <c:v>9.0212715316146976</c:v>
                </c:pt>
                <c:pt idx="445">
                  <c:v>9.0533720648204614</c:v>
                </c:pt>
                <c:pt idx="446">
                  <c:v>9.0850053629112733</c:v>
                </c:pt>
                <c:pt idx="447">
                  <c:v>9.1161657373192622</c:v>
                </c:pt>
                <c:pt idx="448">
                  <c:v>9.1468475707382133</c:v>
                </c:pt>
                <c:pt idx="449">
                  <c:v>9.1770453188083891</c:v>
                </c:pt>
                <c:pt idx="450">
                  <c:v>9.2067535117837309</c:v>
                </c:pt>
                <c:pt idx="451">
                  <c:v>9.2359667561806678</c:v>
                </c:pt>
                <c:pt idx="452">
                  <c:v>9.264679736407901</c:v>
                </c:pt>
                <c:pt idx="453">
                  <c:v>9.2928872163764282</c:v>
                </c:pt>
                <c:pt idx="454">
                  <c:v>9.3205840410891572</c:v>
                </c:pt>
                <c:pt idx="455">
                  <c:v>9.3477651382094216</c:v>
                </c:pt>
                <c:pt idx="456">
                  <c:v>9.3744255196077244</c:v>
                </c:pt>
                <c:pt idx="457">
                  <c:v>9.4005602828860635</c:v>
                </c:pt>
                <c:pt idx="458">
                  <c:v>9.4261646128791767</c:v>
                </c:pt>
                <c:pt idx="459">
                  <c:v>9.4512337831320838</c:v>
                </c:pt>
                <c:pt idx="460">
                  <c:v>9.4757631573532475</c:v>
                </c:pt>
                <c:pt idx="461">
                  <c:v>9.4997481908427854</c:v>
                </c:pt>
                <c:pt idx="462">
                  <c:v>9.5231844318950589</c:v>
                </c:pt>
                <c:pt idx="463">
                  <c:v>9.5460675231750987</c:v>
                </c:pt>
                <c:pt idx="464">
                  <c:v>9.5683932030681973</c:v>
                </c:pt>
                <c:pt idx="465">
                  <c:v>9.5901573070021477</c:v>
                </c:pt>
                <c:pt idx="466">
                  <c:v>9.6113557687415252</c:v>
                </c:pt>
                <c:pt idx="467">
                  <c:v>9.6319846216534373</c:v>
                </c:pt>
                <c:pt idx="468">
                  <c:v>9.6520399999442201</c:v>
                </c:pt>
                <c:pt idx="469">
                  <c:v>9.6715181398665244</c:v>
                </c:pt>
                <c:pt idx="470">
                  <c:v>9.6904153808962601</c:v>
                </c:pt>
                <c:pt idx="471">
                  <c:v>9.7087281668788954</c:v>
                </c:pt>
                <c:pt idx="472">
                  <c:v>9.7264530471446058</c:v>
                </c:pt>
                <c:pt idx="473">
                  <c:v>9.7435866775917681</c:v>
                </c:pt>
                <c:pt idx="474">
                  <c:v>9.7601258217383524</c:v>
                </c:pt>
                <c:pt idx="475">
                  <c:v>9.7760673517407213</c:v>
                </c:pt>
                <c:pt idx="476">
                  <c:v>9.7914082493793977</c:v>
                </c:pt>
                <c:pt idx="477">
                  <c:v>9.8061456070113788</c:v>
                </c:pt>
                <c:pt idx="478">
                  <c:v>9.8202766284885552</c:v>
                </c:pt>
                <c:pt idx="479">
                  <c:v>9.8337986300418336</c:v>
                </c:pt>
                <c:pt idx="480">
                  <c:v>9.8467090411305929</c:v>
                </c:pt>
                <c:pt idx="481">
                  <c:v>9.8590054052570579</c:v>
                </c:pt>
                <c:pt idx="482">
                  <c:v>9.870685380745277</c:v>
                </c:pt>
                <c:pt idx="483">
                  <c:v>9.8817467414843136</c:v>
                </c:pt>
                <c:pt idx="484">
                  <c:v>9.8921873776353468</c:v>
                </c:pt>
                <c:pt idx="485">
                  <c:v>9.9020052963023666</c:v>
                </c:pt>
                <c:pt idx="486">
                  <c:v>9.9111986221661486</c:v>
                </c:pt>
                <c:pt idx="487">
                  <c:v>9.9197655980812485</c:v>
                </c:pt>
                <c:pt idx="488">
                  <c:v>9.9277045856357269</c:v>
                </c:pt>
                <c:pt idx="489">
                  <c:v>9.9350140656733767</c:v>
                </c:pt>
                <c:pt idx="490">
                  <c:v>9.9416926387781999</c:v>
                </c:pt>
                <c:pt idx="491">
                  <c:v>9.9477390257209368</c:v>
                </c:pt>
                <c:pt idx="492">
                  <c:v>9.9531520678674319</c:v>
                </c:pt>
                <c:pt idx="493">
                  <c:v>9.957930727548657</c:v>
                </c:pt>
                <c:pt idx="494">
                  <c:v>9.9620740883922458</c:v>
                </c:pt>
                <c:pt idx="495">
                  <c:v>9.9655813556153632</c:v>
                </c:pt>
                <c:pt idx="496">
                  <c:v>9.9684518562787829</c:v>
                </c:pt>
                <c:pt idx="497">
                  <c:v>9.9706850395020901</c:v>
                </c:pt>
                <c:pt idx="498">
                  <c:v>9.972280476639872</c:v>
                </c:pt>
                <c:pt idx="499">
                  <c:v>9.9732378614188377</c:v>
                </c:pt>
                <c:pt idx="500">
                  <c:v>9.9735570100358188</c:v>
                </c:pt>
                <c:pt idx="501">
                  <c:v>9.973237861216564</c:v>
                </c:pt>
                <c:pt idx="502">
                  <c:v>9.9722804762353601</c:v>
                </c:pt>
                <c:pt idx="503">
                  <c:v>9.9706850388954216</c:v>
                </c:pt>
                <c:pt idx="504">
                  <c:v>9.9684518554700734</c:v>
                </c:pt>
                <c:pt idx="505">
                  <c:v>9.9655813546047671</c:v>
                </c:pt>
                <c:pt idx="506">
                  <c:v>9.9620740871799587</c:v>
                </c:pt>
                <c:pt idx="507">
                  <c:v>9.9579307261349079</c:v>
                </c:pt>
                <c:pt idx="508">
                  <c:v>9.9531520662524944</c:v>
                </c:pt>
                <c:pt idx="509">
                  <c:v>9.9477390239051218</c:v>
                </c:pt>
                <c:pt idx="510">
                  <c:v>9.9416926367618519</c:v>
                </c:pt>
                <c:pt idx="511">
                  <c:v>9.9350140634568849</c:v>
                </c:pt>
                <c:pt idx="512">
                  <c:v>9.9277045832195139</c:v>
                </c:pt>
                <c:pt idx="513">
                  <c:v>9.919765595465778</c:v>
                </c:pt>
                <c:pt idx="514">
                  <c:v>9.9111986193519197</c:v>
                </c:pt>
                <c:pt idx="515">
                  <c:v>9.9020052932899194</c:v>
                </c:pt>
                <c:pt idx="516">
                  <c:v>9.8921873744252569</c:v>
                </c:pt>
                <c:pt idx="517">
                  <c:v>9.8817467380771919</c:v>
                </c:pt>
                <c:pt idx="518">
                  <c:v>9.8706853771417755</c:v>
                </c:pt>
                <c:pt idx="519">
                  <c:v>9.8590054014578605</c:v>
                </c:pt>
                <c:pt idx="520">
                  <c:v>9.8467090371364261</c:v>
                </c:pt>
                <c:pt idx="521">
                  <c:v>9.8337986258534578</c:v>
                </c:pt>
                <c:pt idx="522">
                  <c:v>9.8202766241067661</c:v>
                </c:pt>
                <c:pt idx="523">
                  <c:v>9.8061456024370095</c:v>
                </c:pt>
                <c:pt idx="524">
                  <c:v>9.791408244613315</c:v>
                </c:pt>
                <c:pt idx="525">
                  <c:v>9.7760673467838313</c:v>
                </c:pt>
                <c:pt idx="526">
                  <c:v>9.7601258165915947</c:v>
                </c:pt>
                <c:pt idx="527">
                  <c:v>9.7435866722561144</c:v>
                </c:pt>
                <c:pt idx="528">
                  <c:v>9.7264530416210651</c:v>
                </c:pt>
                <c:pt idx="529">
                  <c:v>9.7087281611685103</c:v>
                </c:pt>
                <c:pt idx="530">
                  <c:v>9.690415375000109</c:v>
                </c:pt>
                <c:pt idx="531">
                  <c:v>9.6715181337857157</c:v>
                </c:pt>
                <c:pt idx="532">
                  <c:v>9.6520399936798977</c:v>
                </c:pt>
                <c:pt idx="533">
                  <c:v>9.631984615206779</c:v>
                </c:pt>
                <c:pt idx="534">
                  <c:v>9.6113557621137389</c:v>
                </c:pt>
                <c:pt idx="535">
                  <c:v>9.5901573001944733</c:v>
                </c:pt>
                <c:pt idx="536">
                  <c:v>9.5683931960819066</c:v>
                </c:pt>
                <c:pt idx="537">
                  <c:v>9.5460675160114992</c:v>
                </c:pt>
                <c:pt idx="538">
                  <c:v>9.5231844245554846</c:v>
                </c:pt>
                <c:pt idx="539">
                  <c:v>9.4997481833286024</c:v>
                </c:pt>
                <c:pt idx="540">
                  <c:v>9.4757631496658536</c:v>
                </c:pt>
                <c:pt idx="541">
                  <c:v>9.4512337752729003</c:v>
                </c:pt>
                <c:pt idx="542">
                  <c:v>9.4261646048496601</c:v>
                </c:pt>
                <c:pt idx="543">
                  <c:v>9.4005602746876971</c:v>
                </c:pt>
                <c:pt idx="544">
                  <c:v>9.3744255112420234</c:v>
                </c:pt>
                <c:pt idx="545">
                  <c:v>9.3477651296779225</c:v>
                </c:pt>
                <c:pt idx="546">
                  <c:v>9.3205840323934286</c:v>
                </c:pt>
                <c:pt idx="547">
                  <c:v>9.2928872075180617</c:v>
                </c:pt>
                <c:pt idx="548">
                  <c:v>9.2646797273885202</c:v>
                </c:pt>
                <c:pt idx="549">
                  <c:v>9.2359667470019193</c:v>
                </c:pt>
                <c:pt idx="550">
                  <c:v>9.2067535024472846</c:v>
                </c:pt>
                <c:pt idx="551">
                  <c:v>9.177045309315945</c:v>
                </c:pt>
                <c:pt idx="552">
                  <c:v>9.146847561091489</c:v>
                </c:pt>
                <c:pt idx="553">
                  <c:v>9.1161657275200074</c:v>
                </c:pt>
                <c:pt idx="554">
                  <c:v>9.085005352961252</c:v>
                </c:pt>
                <c:pt idx="555">
                  <c:v>9.0533720547214678</c:v>
                </c:pt>
                <c:pt idx="556">
                  <c:v>9.0212715213685453</c:v>
                </c:pt>
                <c:pt idx="557">
                  <c:v>8.9887095110302315</c:v>
                </c:pt>
                <c:pt idx="558">
                  <c:v>8.9556918496761089</c:v>
                </c:pt>
                <c:pt idx="559">
                  <c:v>8.9222244293840358</c:v>
                </c:pt>
                <c:pt idx="560">
                  <c:v>8.8883132065917945</c:v>
                </c:pt>
                <c:pt idx="561">
                  <c:v>8.8539642003346657</c:v>
                </c:pt>
                <c:pt idx="562">
                  <c:v>8.8191834904696371</c:v>
                </c:pt>
                <c:pt idx="563">
                  <c:v>8.7839772158870044</c:v>
                </c:pt>
                <c:pt idx="564">
                  <c:v>8.748351572710094</c:v>
                </c:pt>
                <c:pt idx="565">
                  <c:v>8.7123128124838214</c:v>
                </c:pt>
                <c:pt idx="566">
                  <c:v>8.675867240352849</c:v>
                </c:pt>
                <c:pt idx="567">
                  <c:v>8.6390212132300768</c:v>
                </c:pt>
                <c:pt idx="568">
                  <c:v>8.6017811379562019</c:v>
                </c:pt>
                <c:pt idx="569">
                  <c:v>8.5641534694510959</c:v>
                </c:pt>
                <c:pt idx="570">
                  <c:v>8.5261447088577391</c:v>
                </c:pt>
                <c:pt idx="571">
                  <c:v>8.4877614016794514</c:v>
                </c:pt>
                <c:pt idx="572">
                  <c:v>8.4490101359111804</c:v>
                </c:pt>
                <c:pt idx="573">
                  <c:v>8.4098975401655576</c:v>
                </c:pt>
                <c:pt idx="574">
                  <c:v>8.3704302817945049</c:v>
                </c:pt>
                <c:pt idx="575">
                  <c:v>8.3306150650070876</c:v>
                </c:pt>
                <c:pt idx="576">
                  <c:v>8.2904586289843945</c:v>
                </c:pt>
                <c:pt idx="577">
                  <c:v>8.2499677459921408</c:v>
                </c:pt>
                <c:pt idx="578">
                  <c:v>8.2091492194917599</c:v>
                </c:pt>
                <c:pt idx="579">
                  <c:v>8.1680098822507059</c:v>
                </c:pt>
                <c:pt idx="580">
                  <c:v>8.1265565944526728</c:v>
                </c:pt>
                <c:pt idx="581">
                  <c:v>8.0847962418084958</c:v>
                </c:pt>
                <c:pt idx="582">
                  <c:v>8.0427357336684171</c:v>
                </c:pt>
                <c:pt idx="583">
                  <c:v>8.0003820011364457</c:v>
                </c:pt>
                <c:pt idx="584">
                  <c:v>7.9577419951875372</c:v>
                </c:pt>
                <c:pt idx="585">
                  <c:v>7.9148226847882768</c:v>
                </c:pt>
                <c:pt idx="586">
                  <c:v>7.8716310550217772</c:v>
                </c:pt>
                <c:pt idx="587">
                  <c:v>7.828174105217486</c:v>
                </c:pt>
                <c:pt idx="588">
                  <c:v>7.7844588470866025</c:v>
                </c:pt>
                <c:pt idx="589">
                  <c:v>7.7404923028637631</c:v>
                </c:pt>
                <c:pt idx="590">
                  <c:v>7.6962815034556957</c:v>
                </c:pt>
                <c:pt idx="591">
                  <c:v>7.6518334865975079</c:v>
                </c:pt>
                <c:pt idx="592">
                  <c:v>7.6071552950172538</c:v>
                </c:pt>
                <c:pt idx="593">
                  <c:v>7.5622539746094652</c:v>
                </c:pt>
                <c:pt idx="594">
                  <c:v>7.5171365726182691</c:v>
                </c:pt>
                <c:pt idx="595">
                  <c:v>7.4718101358307418</c:v>
                </c:pt>
                <c:pt idx="596">
                  <c:v>7.4262817087811364</c:v>
                </c:pt>
                <c:pt idx="597">
                  <c:v>7.3805583319665837</c:v>
                </c:pt>
                <c:pt idx="598">
                  <c:v>7.3346470400749197</c:v>
                </c:pt>
                <c:pt idx="599">
                  <c:v>7.2885548602251999</c:v>
                </c:pt>
                <c:pt idx="600">
                  <c:v>7.2422888102215284</c:v>
                </c:pt>
                <c:pt idx="601">
                  <c:v>7.1958558968207695</c:v>
                </c:pt>
                <c:pt idx="602">
                  <c:v>7.1492631140147305</c:v>
                </c:pt>
                <c:pt idx="603">
                  <c:v>7.1025174413273655</c:v>
                </c:pt>
                <c:pt idx="604">
                  <c:v>7.0556258421275757</c:v>
                </c:pt>
                <c:pt idx="605">
                  <c:v>7.0085952619581322</c:v>
                </c:pt>
                <c:pt idx="606">
                  <c:v>6.9614326268812619</c:v>
                </c:pt>
                <c:pt idx="607">
                  <c:v>6.9141448418414315</c:v>
                </c:pt>
                <c:pt idx="608">
                  <c:v>6.8667387890458178</c:v>
                </c:pt>
                <c:pt idx="609">
                  <c:v>6.8192213263629897</c:v>
                </c:pt>
                <c:pt idx="610">
                  <c:v>6.7715992857402698</c:v>
                </c:pt>
                <c:pt idx="611">
                  <c:v>6.7238794716402728</c:v>
                </c:pt>
                <c:pt idx="612">
                  <c:v>6.6760686594970657</c:v>
                </c:pt>
                <c:pt idx="613">
                  <c:v>6.6281735941924245</c:v>
                </c:pt>
                <c:pt idx="614">
                  <c:v>6.58020098855261</c:v>
                </c:pt>
                <c:pt idx="615">
                  <c:v>6.5321575218661074</c:v>
                </c:pt>
                <c:pt idx="616">
                  <c:v>6.4840498384227327</c:v>
                </c:pt>
                <c:pt idx="617">
                  <c:v>6.4358845460745222</c:v>
                </c:pt>
                <c:pt idx="618">
                  <c:v>6.3876682148187882</c:v>
                </c:pt>
                <c:pt idx="619">
                  <c:v>6.3394073754037246</c:v>
                </c:pt>
                <c:pt idx="620">
                  <c:v>6.2911085179569248</c:v>
                </c:pt>
                <c:pt idx="621">
                  <c:v>6.242778090637171</c:v>
                </c:pt>
                <c:pt idx="622">
                  <c:v>6.1944224983098204</c:v>
                </c:pt>
                <c:pt idx="623">
                  <c:v>6.146048101246139</c:v>
                </c:pt>
                <c:pt idx="624">
                  <c:v>6.0976612138468713</c:v>
                </c:pt>
                <c:pt idx="625">
                  <c:v>6.0492681033903626</c:v>
                </c:pt>
                <c:pt idx="626">
                  <c:v>6.000874988805518</c:v>
                </c:pt>
                <c:pt idx="627">
                  <c:v>5.9524880394698654</c:v>
                </c:pt>
                <c:pt idx="628">
                  <c:v>5.9041133740329927</c:v>
                </c:pt>
                <c:pt idx="629">
                  <c:v>5.8557570592655948</c:v>
                </c:pt>
                <c:pt idx="630">
                  <c:v>5.80742510893438</c:v>
                </c:pt>
                <c:pt idx="631">
                  <c:v>5.759123482703032</c:v>
                </c:pt>
                <c:pt idx="632">
                  <c:v>5.7108580850594679</c:v>
                </c:pt>
                <c:pt idx="633">
                  <c:v>5.6626347642695425</c:v>
                </c:pt>
                <c:pt idx="634">
                  <c:v>5.6144593113574279</c:v>
                </c:pt>
                <c:pt idx="635">
                  <c:v>5.5663374591127868</c:v>
                </c:pt>
                <c:pt idx="636">
                  <c:v>5.5182748811249347</c:v>
                </c:pt>
                <c:pt idx="637">
                  <c:v>5.4702771908440937</c:v>
                </c:pt>
                <c:pt idx="638">
                  <c:v>5.4223499406698989</c:v>
                </c:pt>
                <c:pt idx="639">
                  <c:v>5.3744986210672412</c:v>
                </c:pt>
                <c:pt idx="640">
                  <c:v>5.3267286597095689</c:v>
                </c:pt>
                <c:pt idx="641">
                  <c:v>5.2790454206497133</c:v>
                </c:pt>
                <c:pt idx="642">
                  <c:v>5.2314542035183456</c:v>
                </c:pt>
                <c:pt idx="643">
                  <c:v>5.1839602427500866</c:v>
                </c:pt>
                <c:pt idx="644">
                  <c:v>5.1365687068373376</c:v>
                </c:pt>
                <c:pt idx="645">
                  <c:v>5.0892846976118786</c:v>
                </c:pt>
                <c:pt idx="646">
                  <c:v>5.042113249554232</c:v>
                </c:pt>
                <c:pt idx="647">
                  <c:v>4.9950593291308198</c:v>
                </c:pt>
                <c:pt idx="648">
                  <c:v>4.9481278341589059</c:v>
                </c:pt>
                <c:pt idx="649">
                  <c:v>4.9013235931993018</c:v>
                </c:pt>
                <c:pt idx="650">
                  <c:v>4.8546513649768261</c:v>
                </c:pt>
                <c:pt idx="651">
                  <c:v>4.8081158378284625</c:v>
                </c:pt>
                <c:pt idx="652">
                  <c:v>4.7617216291791689</c:v>
                </c:pt>
                <c:pt idx="653">
                  <c:v>4.7154732850452801</c:v>
                </c:pt>
                <c:pt idx="654">
                  <c:v>4.6693752795654264</c:v>
                </c:pt>
                <c:pt idx="655">
                  <c:v>4.6234320145588743</c:v>
                </c:pt>
                <c:pt idx="656">
                  <c:v>4.5776478191112071</c:v>
                </c:pt>
                <c:pt idx="657">
                  <c:v>4.5320269491872276</c:v>
                </c:pt>
                <c:pt idx="658">
                  <c:v>4.4865735872709491</c:v>
                </c:pt>
                <c:pt idx="659">
                  <c:v>4.4412918420325864</c:v>
                </c:pt>
                <c:pt idx="660">
                  <c:v>4.3961857480223401</c:v>
                </c:pt>
                <c:pt idx="661">
                  <c:v>4.3512592653908966</c:v>
                </c:pt>
                <c:pt idx="662">
                  <c:v>4.3065162796364129</c:v>
                </c:pt>
                <c:pt idx="663">
                  <c:v>4.261960601377865</c:v>
                </c:pt>
                <c:pt idx="664">
                  <c:v>4.2175959661545441</c:v>
                </c:pt>
                <c:pt idx="665">
                  <c:v>4.1734260342515288</c:v>
                </c:pt>
                <c:pt idx="666">
                  <c:v>4.1294543905509196</c:v>
                </c:pt>
                <c:pt idx="667">
                  <c:v>4.0856845444086263</c:v>
                </c:pt>
                <c:pt idx="668">
                  <c:v>4.0421199295564954</c:v>
                </c:pt>
                <c:pt idx="669">
                  <c:v>3.9987639040295306</c:v>
                </c:pt>
                <c:pt idx="670">
                  <c:v>3.9556197501179988</c:v>
                </c:pt>
                <c:pt idx="671">
                  <c:v>3.9126906743441348</c:v>
                </c:pt>
                <c:pt idx="672">
                  <c:v>3.8699798074632197</c:v>
                </c:pt>
                <c:pt idx="673">
                  <c:v>3.8274902044887655</c:v>
                </c:pt>
                <c:pt idx="674">
                  <c:v>3.7852248447415184</c:v>
                </c:pt>
                <c:pt idx="675">
                  <c:v>3.7431866319220184</c:v>
                </c:pt>
                <c:pt idx="676">
                  <c:v>3.7013783942064276</c:v>
                </c:pt>
                <c:pt idx="677">
                  <c:v>3.6598028843653219</c:v>
                </c:pt>
                <c:pt idx="678">
                  <c:v>3.6184627799051583</c:v>
                </c:pt>
                <c:pt idx="679">
                  <c:v>3.5773606832321034</c:v>
                </c:pt>
                <c:pt idx="680">
                  <c:v>3.5364991218379163</c:v>
                </c:pt>
                <c:pt idx="681">
                  <c:v>3.4958805485075519</c:v>
                </c:pt>
                <c:pt idx="682">
                  <c:v>3.4555073415481776</c:v>
                </c:pt>
                <c:pt idx="683">
                  <c:v>3.4153818050392588</c:v>
                </c:pt>
                <c:pt idx="684">
                  <c:v>3.3755061691033745</c:v>
                </c:pt>
                <c:pt idx="685">
                  <c:v>3.3358825901974258</c:v>
                </c:pt>
                <c:pt idx="686">
                  <c:v>3.2965131514238961</c:v>
                </c:pt>
                <c:pt idx="687">
                  <c:v>3.2573998628617886</c:v>
                </c:pt>
                <c:pt idx="688">
                  <c:v>3.218544661916908</c:v>
                </c:pt>
                <c:pt idx="689">
                  <c:v>3.179949413691106</c:v>
                </c:pt>
                <c:pt idx="690">
                  <c:v>3.1416159113701378</c:v>
                </c:pt>
                <c:pt idx="691">
                  <c:v>3.1035458766297515</c:v>
                </c:pt>
                <c:pt idx="692">
                  <c:v>3.0657409600596361</c:v>
                </c:pt>
                <c:pt idx="693">
                  <c:v>3.0282027416048605</c:v>
                </c:pt>
                <c:pt idx="694">
                  <c:v>2.9909327310244129</c:v>
                </c:pt>
                <c:pt idx="695">
                  <c:v>2.95393236836646</c:v>
                </c:pt>
                <c:pt idx="696">
                  <c:v>2.9172030244599423</c:v>
                </c:pt>
                <c:pt idx="697">
                  <c:v>2.88074600142212</c:v>
                </c:pt>
                <c:pt idx="698">
                  <c:v>2.8445625331816626</c:v>
                </c:pt>
                <c:pt idx="699">
                  <c:v>2.8086537860169161</c:v>
                </c:pt>
                <c:pt idx="700">
                  <c:v>2.7730208591089247</c:v>
                </c:pt>
                <c:pt idx="701">
                  <c:v>2.7376647851088287</c:v>
                </c:pt>
                <c:pt idx="702">
                  <c:v>2.7025865307192358</c:v>
                </c:pt>
                <c:pt idx="703">
                  <c:v>2.6677869972891672</c:v>
                </c:pt>
                <c:pt idx="704">
                  <c:v>2.6332670214221698</c:v>
                </c:pt>
                <c:pt idx="705">
                  <c:v>2.5990273755972146</c:v>
                </c:pt>
                <c:pt idx="706">
                  <c:v>2.5650687688019556</c:v>
                </c:pt>
                <c:pt idx="707">
                  <c:v>2.5313918471779626</c:v>
                </c:pt>
                <c:pt idx="708">
                  <c:v>2.4979971946775237</c:v>
                </c:pt>
                <c:pt idx="709">
                  <c:v>2.4648853337316119</c:v>
                </c:pt>
                <c:pt idx="710">
                  <c:v>2.4320567259286214</c:v>
                </c:pt>
                <c:pt idx="711">
                  <c:v>2.3995117727034607</c:v>
                </c:pt>
                <c:pt idx="712">
                  <c:v>2.3672508160366159</c:v>
                </c:pt>
                <c:pt idx="713">
                  <c:v>2.3352741391627774</c:v>
                </c:pt>
                <c:pt idx="714">
                  <c:v>2.3035819672886326</c:v>
                </c:pt>
                <c:pt idx="715">
                  <c:v>2.2721744683194265</c:v>
                </c:pt>
                <c:pt idx="716">
                  <c:v>2.2410517535938985</c:v>
                </c:pt>
                <c:pt idx="717">
                  <c:v>2.210213878627199</c:v>
                </c:pt>
                <c:pt idx="718">
                  <c:v>2.1796608438613947</c:v>
                </c:pt>
                <c:pt idx="719">
                  <c:v>2.1493925954231679</c:v>
                </c:pt>
                <c:pt idx="720">
                  <c:v>2.1194090258883285</c:v>
                </c:pt>
                <c:pt idx="721">
                  <c:v>2.0897099750527515</c:v>
                </c:pt>
                <c:pt idx="722">
                  <c:v>2.0602952307093543</c:v>
                </c:pt>
                <c:pt idx="723">
                  <c:v>2.0311645294307299</c:v>
                </c:pt>
                <c:pt idx="724">
                  <c:v>2.0023175573570722</c:v>
                </c:pt>
                <c:pt idx="725">
                  <c:v>1.9737539509890016</c:v>
                </c:pt>
                <c:pt idx="726">
                  <c:v>1.945473297984929</c:v>
                </c:pt>
                <c:pt idx="727">
                  <c:v>1.9174751379625881</c:v>
                </c:pt>
                <c:pt idx="728">
                  <c:v>1.8897589633043732</c:v>
                </c:pt>
                <c:pt idx="729">
                  <c:v>1.8623242199661132</c:v>
                </c:pt>
                <c:pt idx="730">
                  <c:v>1.8351703082889335</c:v>
                </c:pt>
                <c:pt idx="731">
                  <c:v>1.8082965838138438</c:v>
                </c:pt>
                <c:pt idx="732">
                  <c:v>1.7817023580987108</c:v>
                </c:pt>
                <c:pt idx="733">
                  <c:v>1.7553868995372572</c:v>
                </c:pt>
                <c:pt idx="734">
                  <c:v>1.7293494341797575</c:v>
                </c:pt>
                <c:pt idx="735">
                  <c:v>1.7035891465550852</c:v>
                </c:pt>
                <c:pt idx="736">
                  <c:v>1.6781051804937814</c:v>
                </c:pt>
                <c:pt idx="737">
                  <c:v>1.6528966399518132</c:v>
                </c:pt>
                <c:pt idx="738">
                  <c:v>1.6279625898347028</c:v>
                </c:pt>
                <c:pt idx="739">
                  <c:v>1.6033020568216976</c:v>
                </c:pt>
                <c:pt idx="740">
                  <c:v>1.5789140301896838</c:v>
                </c:pt>
                <c:pt idx="741">
                  <c:v>1.5547974626365142</c:v>
                </c:pt>
                <c:pt idx="742">
                  <c:v>1.5309512711034543</c:v>
                </c:pt>
                <c:pt idx="743">
                  <c:v>1.5073743375964548</c:v>
                </c:pt>
                <c:pt idx="744">
                  <c:v>1.4840655100059372</c:v>
                </c:pt>
                <c:pt idx="745">
                  <c:v>1.4610236029248185</c:v>
                </c:pt>
                <c:pt idx="746">
                  <c:v>1.4382473984644835</c:v>
                </c:pt>
                <c:pt idx="747">
                  <c:v>1.4157356470684284</c:v>
                </c:pt>
                <c:pt idx="748">
                  <c:v>1.3934870683232965</c:v>
                </c:pt>
                <c:pt idx="749">
                  <c:v>1.3715003517670474</c:v>
                </c:pt>
                <c:pt idx="750">
                  <c:v>1.3497741576939848</c:v>
                </c:pt>
                <c:pt idx="751">
                  <c:v>1.3283071179563963</c:v>
                </c:pt>
                <c:pt idx="752">
                  <c:v>1.307097836762545</c:v>
                </c:pt>
                <c:pt idx="753">
                  <c:v>1.2861448914707745</c:v>
                </c:pt>
                <c:pt idx="754">
                  <c:v>1.2654468333794793</c:v>
                </c:pt>
                <c:pt idx="755">
                  <c:v>1.2450021885127083</c:v>
                </c:pt>
                <c:pt idx="756">
                  <c:v>1.2248094584011762</c:v>
                </c:pt>
                <c:pt idx="757">
                  <c:v>1.2048671208584523</c:v>
                </c:pt>
                <c:pt idx="758">
                  <c:v>1.1851736307521148</c:v>
                </c:pt>
                <c:pt idx="759">
                  <c:v>1.1657274207696573</c:v>
                </c:pt>
                <c:pt idx="760">
                  <c:v>1.1465269021789328</c:v>
                </c:pt>
                <c:pt idx="761">
                  <c:v>1.1275704655829561</c:v>
                </c:pt>
                <c:pt idx="762">
                  <c:v>1.1088564816688378</c:v>
                </c:pt>
                <c:pt idx="763">
                  <c:v>1.0903833019506999</c:v>
                </c:pt>
                <c:pt idx="764">
                  <c:v>1.0721492595063482</c:v>
                </c:pt>
                <c:pt idx="765">
                  <c:v>1.0541526697075656</c:v>
                </c:pt>
                <c:pt idx="766">
                  <c:v>1.0363918309438165</c:v>
                </c:pt>
                <c:pt idx="767">
                  <c:v>1.0188650253392297</c:v>
                </c:pt>
                <c:pt idx="768">
                  <c:v>1.0015705194626745</c:v>
                </c:pt>
                <c:pt idx="769">
                  <c:v>0.98450656503079192</c:v>
                </c:pt>
                <c:pt idx="770">
                  <c:v>0.96767139960382431</c:v>
                </c:pt>
                <c:pt idx="771">
                  <c:v>0.95106324727410663</c:v>
                </c:pt>
                <c:pt idx="772">
                  <c:v>0.93468031934707263</c:v>
                </c:pt>
                <c:pt idx="773">
                  <c:v>0.91852081501465943</c:v>
                </c:pt>
                <c:pt idx="774">
                  <c:v>0.90258292202096879</c:v>
                </c:pt>
                <c:pt idx="775">
                  <c:v>0.88686481732007805</c:v>
                </c:pt>
                <c:pt idx="776">
                  <c:v>0.87136466772587606</c:v>
                </c:pt>
                <c:pt idx="777">
                  <c:v>0.856080630553824</c:v>
                </c:pt>
                <c:pt idx="778">
                  <c:v>0.84101085425452859</c:v>
                </c:pt>
                <c:pt idx="779">
                  <c:v>0.82615347903903757</c:v>
                </c:pt>
                <c:pt idx="780">
                  <c:v>0.81150663749576002</c:v>
                </c:pt>
                <c:pt idx="781">
                  <c:v>0.797068455198925</c:v>
                </c:pt>
                <c:pt idx="782">
                  <c:v>0.78283705130849468</c:v>
                </c:pt>
                <c:pt idx="783">
                  <c:v>0.76881053916146502</c:v>
                </c:pt>
                <c:pt idx="784">
                  <c:v>0.75498702685446373</c:v>
                </c:pt>
                <c:pt idx="785">
                  <c:v>0.74136461781759577</c:v>
                </c:pt>
                <c:pt idx="786">
                  <c:v>0.72794141137947133</c:v>
                </c:pt>
                <c:pt idx="787">
                  <c:v>0.71471550332335099</c:v>
                </c:pt>
                <c:pt idx="788">
                  <c:v>0.70168498643436905</c:v>
                </c:pt>
                <c:pt idx="789">
                  <c:v>0.68884795103777718</c:v>
                </c:pt>
                <c:pt idx="790">
                  <c:v>0.67620248552817763</c:v>
                </c:pt>
                <c:pt idx="791">
                  <c:v>0.66374667688969857</c:v>
                </c:pt>
                <c:pt idx="792">
                  <c:v>0.65147861120708739</c:v>
                </c:pt>
                <c:pt idx="793">
                  <c:v>0.63939637416768869</c:v>
                </c:pt>
                <c:pt idx="794">
                  <c:v>0.62749805155428695</c:v>
                </c:pt>
                <c:pt idx="795">
                  <c:v>0.61578172972879719</c:v>
                </c:pt>
                <c:pt idx="796">
                  <c:v>0.60424549610677958</c:v>
                </c:pt>
                <c:pt idx="797">
                  <c:v>0.59288743962278423</c:v>
                </c:pt>
                <c:pt idx="798">
                  <c:v>0.58170565118650508</c:v>
                </c:pt>
                <c:pt idx="799">
                  <c:v>0.57069822412974858</c:v>
                </c:pt>
                <c:pt idx="800">
                  <c:v>0.55986325464422348</c:v>
                </c:pt>
                <c:pt idx="801">
                  <c:v>0.54919884221014881</c:v>
                </c:pt>
                <c:pt idx="802">
                  <c:v>0.53870309001569738</c:v>
                </c:pt>
                <c:pt idx="803">
                  <c:v>0.52837410536729135</c:v>
                </c:pt>
                <c:pt idx="804">
                  <c:v>0.5182100000907589</c:v>
                </c:pt>
                <c:pt idx="805">
                  <c:v>0.50820889092338428</c:v>
                </c:pt>
                <c:pt idx="806">
                  <c:v>0.49836889989686961</c:v>
                </c:pt>
                <c:pt idx="807">
                  <c:v>0.48868815471124227</c:v>
                </c:pt>
                <c:pt idx="808">
                  <c:v>0.47916478909973542</c:v>
                </c:pt>
                <c:pt idx="809">
                  <c:v>0.46979694318468462</c:v>
                </c:pt>
                <c:pt idx="810">
                  <c:v>0.4605827638244725</c:v>
                </c:pt>
                <c:pt idx="811">
                  <c:v>0.45152040495156959</c:v>
                </c:pt>
                <c:pt idx="812">
                  <c:v>0.44260802790171178</c:v>
                </c:pt>
                <c:pt idx="813">
                  <c:v>0.43384380173426923</c:v>
                </c:pt>
                <c:pt idx="814">
                  <c:v>0.42522590354385281</c:v>
                </c:pt>
                <c:pt idx="815">
                  <c:v>0.41675251876321417</c:v>
                </c:pt>
                <c:pt idx="816">
                  <c:v>0.40842184145749932</c:v>
                </c:pt>
                <c:pt idx="817">
                  <c:v>0.40023207460991095</c:v>
                </c:pt>
                <c:pt idx="818">
                  <c:v>0.39218143039884729</c:v>
                </c:pt>
                <c:pt idx="819">
                  <c:v>0.38426813046657621</c:v>
                </c:pt>
                <c:pt idx="820">
                  <c:v>0.37649040617951984</c:v>
                </c:pt>
                <c:pt idx="821">
                  <c:v>0.36884649888021209</c:v>
                </c:pt>
                <c:pt idx="822">
                  <c:v>0.36133466013100668</c:v>
                </c:pt>
                <c:pt idx="823">
                  <c:v>0.35395315194960741</c:v>
                </c:pt>
                <c:pt idx="824">
                  <c:v>0.34670024703649766</c:v>
                </c:pt>
                <c:pt idx="825">
                  <c:v>0.33957422899434814</c:v>
                </c:pt>
                <c:pt idx="826">
                  <c:v>0.33257339253948226</c:v>
                </c:pt>
                <c:pt idx="827">
                  <c:v>0.32569604370548411</c:v>
                </c:pt>
                <c:pt idx="828">
                  <c:v>0.31894050003902824</c:v>
                </c:pt>
                <c:pt idx="829">
                  <c:v>0.31230509078802399</c:v>
                </c:pt>
                <c:pt idx="830">
                  <c:v>0.30578815708215512</c:v>
                </c:pt>
                <c:pt idx="831">
                  <c:v>0.29938805210590774</c:v>
                </c:pt>
                <c:pt idx="832">
                  <c:v>0.29310314126417736</c:v>
                </c:pt>
                <c:pt idx="833">
                  <c:v>0.28693180234054427</c:v>
                </c:pt>
                <c:pt idx="834">
                  <c:v>0.28087242564831161</c:v>
                </c:pt>
                <c:pt idx="835">
                  <c:v>0.2749234141744043</c:v>
                </c:pt>
                <c:pt idx="836">
                  <c:v>0.26908318371621676</c:v>
                </c:pt>
                <c:pt idx="837">
                  <c:v>0.26335016301151482</c:v>
                </c:pt>
                <c:pt idx="838">
                  <c:v>0.25772279386148361</c:v>
                </c:pt>
                <c:pt idx="839">
                  <c:v>0.25219953124702243</c:v>
                </c:pt>
                <c:pt idx="840">
                  <c:v>0.24677884343838727</c:v>
                </c:pt>
                <c:pt idx="841">
                  <c:v>0.24145921209827881</c:v>
                </c:pt>
                <c:pt idx="842">
                  <c:v>0.23623913237848029</c:v>
                </c:pt>
                <c:pt idx="843">
                  <c:v>0.23111711301014493</c:v>
                </c:pt>
                <c:pt idx="844">
                  <c:v>0.22609167638783584</c:v>
                </c:pt>
                <c:pt idx="845">
                  <c:v>0.22116135864742298</c:v>
                </c:pt>
                <c:pt idx="846">
                  <c:v>0.2163247097379393</c:v>
                </c:pt>
                <c:pt idx="847">
                  <c:v>0.21158029348749982</c:v>
                </c:pt>
                <c:pt idx="848">
                  <c:v>0.20692668766339006</c:v>
                </c:pt>
                <c:pt idx="849">
                  <c:v>0.20236248402642684</c:v>
                </c:pt>
                <c:pt idx="850">
                  <c:v>0.19788628837969607</c:v>
                </c:pt>
                <c:pt idx="851">
                  <c:v>0.19349672061177522</c:v>
                </c:pt>
                <c:pt idx="852">
                  <c:v>0.18919241473454146</c:v>
                </c:pt>
                <c:pt idx="853">
                  <c:v>0.18497201891567638</c:v>
                </c:pt>
                <c:pt idx="854">
                  <c:v>0.18083419550596674</c:v>
                </c:pt>
                <c:pt idx="855">
                  <c:v>0.17677762106151149</c:v>
                </c:pt>
                <c:pt idx="856">
                  <c:v>0.1728009863609376</c:v>
                </c:pt>
                <c:pt idx="857">
                  <c:v>0.16890299641772996</c:v>
                </c:pt>
                <c:pt idx="858">
                  <c:v>0.16508237048778124</c:v>
                </c:pt>
                <c:pt idx="859">
                  <c:v>0.16133784207226659</c:v>
                </c:pt>
                <c:pt idx="860">
                  <c:v>0.15766815891594538</c:v>
                </c:pt>
                <c:pt idx="861">
                  <c:v>0.15407208300099676</c:v>
                </c:pt>
                <c:pt idx="862">
                  <c:v>0.15054839053649063</c:v>
                </c:pt>
                <c:pt idx="863">
                  <c:v>0.14709587194359899</c:v>
                </c:pt>
                <c:pt idx="864">
                  <c:v>0.14371333183664892</c:v>
                </c:pt>
                <c:pt idx="865">
                  <c:v>0.14039958900012003</c:v>
                </c:pt>
                <c:pt idx="866">
                  <c:v>0.1371534763616889</c:v>
                </c:pt>
                <c:pt idx="867">
                  <c:v>0.13397384096142023</c:v>
                </c:pt>
                <c:pt idx="868">
                  <c:v>0.13085954391720672</c:v>
                </c:pt>
                <c:pt idx="869">
                  <c:v>0.12780946038655533</c:v>
                </c:pt>
                <c:pt idx="870">
                  <c:v>0.12482247952482277</c:v>
                </c:pt>
                <c:pt idx="871">
                  <c:v>0.12189750443999409</c:v>
                </c:pt>
                <c:pt idx="872">
                  <c:v>0.11903345214410654</c:v>
                </c:pt>
                <c:pt idx="873">
                  <c:v>0.11622925350141101</c:v>
                </c:pt>
                <c:pt idx="874">
                  <c:v>0.11348385317337215</c:v>
                </c:pt>
                <c:pt idx="875">
                  <c:v>0.11079620956059756</c:v>
                </c:pt>
                <c:pt idx="876">
                  <c:v>0.10816529474179395</c:v>
                </c:pt>
                <c:pt idx="877">
                  <c:v>0.1055900944098415</c:v>
                </c:pt>
                <c:pt idx="878">
                  <c:v>0.10306960780508012</c:v>
                </c:pt>
                <c:pt idx="879">
                  <c:v>0.10060284764589872</c:v>
                </c:pt>
                <c:pt idx="880">
                  <c:v>9.818884005671781E-2</c:v>
                </c:pt>
                <c:pt idx="881">
                  <c:v>9.5826624493455165E-2</c:v>
                </c:pt>
                <c:pt idx="882">
                  <c:v>9.351525366656345E-2</c:v>
                </c:pt>
                <c:pt idx="883">
                  <c:v>9.1253793461726365E-2</c:v>
                </c:pt>
                <c:pt idx="884">
                  <c:v>8.904132285830077E-2</c:v>
                </c:pt>
                <c:pt idx="885">
                  <c:v>8.6876933845589338E-2</c:v>
                </c:pt>
                <c:pt idx="886">
                  <c:v>8.4759731337028202E-2</c:v>
                </c:pt>
                <c:pt idx="887">
                  <c:v>8.2688833082372556E-2</c:v>
                </c:pt>
                <c:pt idx="888">
                  <c:v>8.0663369577962454E-2</c:v>
                </c:pt>
                <c:pt idx="889">
                  <c:v>7.8682483975149806E-2</c:v>
                </c:pt>
                <c:pt idx="890">
                  <c:v>7.6745331986965426E-2</c:v>
                </c:pt>
                <c:pt idx="891">
                  <c:v>7.4851081793104998E-2</c:v>
                </c:pt>
                <c:pt idx="892">
                  <c:v>7.2998913943311941E-2</c:v>
                </c:pt>
                <c:pt idx="893">
                  <c:v>7.1188021259232667E-2</c:v>
                </c:pt>
                <c:pt idx="894">
                  <c:v>6.9417608734818656E-2</c:v>
                </c:pt>
                <c:pt idx="895">
                  <c:v>6.7686893435350018E-2</c:v>
                </c:pt>
                <c:pt idx="896">
                  <c:v>6.5995104395153076E-2</c:v>
                </c:pt>
                <c:pt idx="897">
                  <c:v>6.434148251408163E-2</c:v>
                </c:pt>
                <c:pt idx="898">
                  <c:v>6.2725280452834611E-2</c:v>
                </c:pt>
                <c:pt idx="899">
                  <c:v>6.1145762527176198E-2</c:v>
                </c:pt>
                <c:pt idx="900">
                  <c:v>5.9602204601127896E-2</c:v>
                </c:pt>
                <c:pt idx="901">
                  <c:v>5.8093893979198202E-2</c:v>
                </c:pt>
                <c:pt idx="902">
                  <c:v>5.6620129297714587E-2</c:v>
                </c:pt>
                <c:pt idx="903">
                  <c:v>5.5180220415322612E-2</c:v>
                </c:pt>
                <c:pt idx="904">
                  <c:v>5.3773488302713605E-2</c:v>
                </c:pt>
                <c:pt idx="905">
                  <c:v>5.2399264931643541E-2</c:v>
                </c:pt>
                <c:pt idx="906">
                  <c:v>5.1056893163301864E-2</c:v>
                </c:pt>
                <c:pt idx="907">
                  <c:v>4.9745726636090344E-2</c:v>
                </c:pt>
                <c:pt idx="908">
                  <c:v>4.8465129652868713E-2</c:v>
                </c:pt>
                <c:pt idx="909">
                  <c:v>4.7214477067723894E-2</c:v>
                </c:pt>
                <c:pt idx="910">
                  <c:v>4.5993154172318439E-2</c:v>
                </c:pt>
                <c:pt idx="911">
                  <c:v>4.4800556581870342E-2</c:v>
                </c:pt>
                <c:pt idx="912">
                  <c:v>4.3636090120819482E-2</c:v>
                </c:pt>
                <c:pt idx="913">
                  <c:v>4.2499170708230109E-2</c:v>
                </c:pt>
                <c:pt idx="914">
                  <c:v>4.1389224242980187E-2</c:v>
                </c:pt>
                <c:pt idx="915">
                  <c:v>4.0305686488787372E-2</c:v>
                </c:pt>
                <c:pt idx="916">
                  <c:v>3.9248002959118379E-2</c:v>
                </c:pt>
                <c:pt idx="917">
                  <c:v>3.8215628802029264E-2</c:v>
                </c:pt>
                <c:pt idx="918">
                  <c:v>3.7208028684981409E-2</c:v>
                </c:pt>
                <c:pt idx="919">
                  <c:v>3.6224676679678006E-2</c:v>
                </c:pt>
                <c:pt idx="920">
                  <c:v>3.5265056146963562E-2</c:v>
                </c:pt>
                <c:pt idx="921">
                  <c:v>3.4328659621829447E-2</c:v>
                </c:pt>
                <c:pt idx="922">
                  <c:v>3.3414988698564518E-2</c:v>
                </c:pt>
                <c:pt idx="923">
                  <c:v>3.2523553916092462E-2</c:v>
                </c:pt>
                <c:pt idx="924">
                  <c:v>3.1653874643532712E-2</c:v>
                </c:pt>
                <c:pt idx="925">
                  <c:v>3.0805478966023335E-2</c:v>
                </c:pt>
                <c:pt idx="926">
                  <c:v>2.9977903570841711E-2</c:v>
                </c:pt>
                <c:pt idx="927">
                  <c:v>2.9170693633858359E-2</c:v>
                </c:pt>
                <c:pt idx="928">
                  <c:v>2.8383402706357811E-2</c:v>
                </c:pt>
                <c:pt idx="929">
                  <c:v>2.7615592602259879E-2</c:v>
                </c:pt>
                <c:pt idx="930">
                  <c:v>2.686683328577286E-2</c:v>
                </c:pt>
                <c:pt idx="931">
                  <c:v>2.6136702759509686E-2</c:v>
                </c:pt>
                <c:pt idx="932">
                  <c:v>2.5424786953097193E-2</c:v>
                </c:pt>
                <c:pt idx="933">
                  <c:v>2.4730679612306877E-2</c:v>
                </c:pt>
                <c:pt idx="934">
                  <c:v>2.4053982188735234E-2</c:v>
                </c:pt>
                <c:pt idx="935">
                  <c:v>2.3394303730060427E-2</c:v>
                </c:pt>
                <c:pt idx="936">
                  <c:v>2.2751260770900873E-2</c:v>
                </c:pt>
                <c:pt idx="937">
                  <c:v>2.2124477224301269E-2</c:v>
                </c:pt>
                <c:pt idx="938">
                  <c:v>2.1513584273869103E-2</c:v>
                </c:pt>
                <c:pt idx="939">
                  <c:v>2.0918220266585252E-2</c:v>
                </c:pt>
                <c:pt idx="940">
                  <c:v>2.0338030606310242E-2</c:v>
                </c:pt>
                <c:pt idx="941">
                  <c:v>1.9772667648007725E-2</c:v>
                </c:pt>
                <c:pt idx="942">
                  <c:v>1.9221790592705124E-2</c:v>
                </c:pt>
                <c:pt idx="943">
                  <c:v>1.8685065383210474E-2</c:v>
                </c:pt>
                <c:pt idx="944">
                  <c:v>1.8162164600604807E-2</c:v>
                </c:pt>
                <c:pt idx="945">
                  <c:v>1.765276736152644E-2</c:v>
                </c:pt>
                <c:pt idx="946">
                  <c:v>1.7156559216265188E-2</c:v>
                </c:pt>
                <c:pt idx="947">
                  <c:v>1.6673232047681473E-2</c:v>
                </c:pt>
                <c:pt idx="948">
                  <c:v>1.6202483970965863E-2</c:v>
                </c:pt>
                <c:pt idx="949">
                  <c:v>1.5744019234253465E-2</c:v>
                </c:pt>
                <c:pt idx="950">
                  <c:v>1.5297548120106407E-2</c:v>
                </c:pt>
                <c:pt idx="951">
                  <c:v>1.4862786847877358E-2</c:v>
                </c:pt>
                <c:pt idx="952">
                  <c:v>1.4439457476966247E-2</c:v>
                </c:pt>
                <c:pt idx="953">
                  <c:v>1.4027287810981089E-2</c:v>
                </c:pt>
                <c:pt idx="954">
                  <c:v>1.3626011302813906E-2</c:v>
                </c:pt>
                <c:pt idx="955">
                  <c:v>1.3235366960641442E-2</c:v>
                </c:pt>
                <c:pt idx="956">
                  <c:v>1.2855099254859734E-2</c:v>
                </c:pt>
                <c:pt idx="957">
                  <c:v>1.2484958025961203E-2</c:v>
                </c:pt>
                <c:pt idx="958">
                  <c:v>1.2124698393362084E-2</c:v>
                </c:pt>
                <c:pt idx="959">
                  <c:v>1.1774080665187356E-2</c:v>
                </c:pt>
                <c:pt idx="960">
                  <c:v>1.1432870249019712E-2</c:v>
                </c:pt>
                <c:pt idx="961">
                  <c:v>1.1100837563618642E-2</c:v>
                </c:pt>
                <c:pt idx="962">
                  <c:v>1.0777757951614866E-2</c:v>
                </c:pt>
                <c:pt idx="963">
                  <c:v>1.0463411593184906E-2</c:v>
                </c:pt>
                <c:pt idx="964">
                  <c:v>1.0157583420710081E-2</c:v>
                </c:pt>
                <c:pt idx="965">
                  <c:v>9.8600630344234733E-3</c:v>
                </c:pt>
                <c:pt idx="966">
                  <c:v>9.5706446190479359E-3</c:v>
                </c:pt>
                <c:pt idx="967">
                  <c:v>9.2891268614279099E-3</c:v>
                </c:pt>
                <c:pt idx="968">
                  <c:v>9.015312869156843E-3</c:v>
                </c:pt>
                <c:pt idx="969">
                  <c:v>8.7490100902019672E-3</c:v>
                </c:pt>
                <c:pt idx="970">
                  <c:v>8.4900302335273962E-3</c:v>
                </c:pt>
                <c:pt idx="971">
                  <c:v>8.2381891907161928E-3</c:v>
                </c:pt>
                <c:pt idx="972">
                  <c:v>7.9933069585915902E-3</c:v>
                </c:pt>
                <c:pt idx="973">
                  <c:v>7.7552075628369178E-3</c:v>
                </c:pt>
                <c:pt idx="974">
                  <c:v>7.5237189826136436E-3</c:v>
                </c:pt>
                <c:pt idx="975">
                  <c:v>7.2986730761763234E-3</c:v>
                </c:pt>
                <c:pt idx="976">
                  <c:v>7.0799055074828856E-3</c:v>
                </c:pt>
                <c:pt idx="977">
                  <c:v>6.8672556737982898E-3</c:v>
                </c:pt>
                <c:pt idx="978">
                  <c:v>6.6605666342893013E-3</c:v>
                </c:pt>
                <c:pt idx="979">
                  <c:v>6.45968503960756E-3</c:v>
                </c:pt>
                <c:pt idx="980">
                  <c:v>6.2644610624580013E-3</c:v>
                </c:pt>
                <c:pt idx="981">
                  <c:v>6.0747483291491815E-3</c:v>
                </c:pt>
                <c:pt idx="982">
                  <c:v>5.8904038521217523E-3</c:v>
                </c:pt>
                <c:pt idx="983">
                  <c:v>5.7112879634510956E-3</c:v>
                </c:pt>
                <c:pt idx="984">
                  <c:v>5.5372642493197359E-3</c:v>
                </c:pt>
                <c:pt idx="985">
                  <c:v>5.3681994854548635E-3</c:v>
                </c:pt>
                <c:pt idx="986">
                  <c:v>5.2039635735260529E-3</c:v>
                </c:pt>
                <c:pt idx="987">
                  <c:v>5.0444294784979769E-3</c:v>
                </c:pt>
                <c:pt idx="988">
                  <c:v>4.8894731669325972E-3</c:v>
                </c:pt>
                <c:pt idx="989">
                  <c:v>4.7389735462351921E-3</c:v>
                </c:pt>
                <c:pt idx="990">
                  <c:v>4.5928124048381638E-3</c:v>
                </c:pt>
                <c:pt idx="991">
                  <c:v>4.4508743533165076E-3</c:v>
                </c:pt>
                <c:pt idx="992">
                  <c:v>4.3130467664284754E-3</c:v>
                </c:pt>
                <c:pt idx="993">
                  <c:v>4.1792197260748553E-3</c:v>
                </c:pt>
                <c:pt idx="994">
                  <c:v>4.049285965169994E-3</c:v>
                </c:pt>
                <c:pt idx="995">
                  <c:v>3.9231408124175606E-3</c:v>
                </c:pt>
                <c:pt idx="996">
                  <c:v>3.8006821379838926E-3</c:v>
                </c:pt>
                <c:pt idx="997">
                  <c:v>3.681810300061511E-3</c:v>
                </c:pt>
                <c:pt idx="998">
                  <c:v>3.5664280923152487E-3</c:v>
                </c:pt>
                <c:pt idx="999">
                  <c:v>3.4544406922033845E-3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1E2-4A40-B6B9-03458CB2D7F7}"/>
            </c:ext>
          </c:extLst>
        </c:ser>
        <c:ser>
          <c:idx val="5"/>
          <c:order val="5"/>
          <c:tx>
            <c:strRef>
              <c:f>'GB Multiplier'!$M$64</c:f>
              <c:strCache>
                <c:ptCount val="1"/>
                <c:pt idx="0">
                  <c:v>LAL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C1E2-4A40-B6B9-03458CB2D7F7}"/>
              </c:ext>
            </c:extLst>
          </c:dPt>
          <c:xVal>
            <c:numRef>
              <c:f>'GB Multiplier'!$M$65:$M$66</c:f>
              <c:numCache>
                <c:formatCode>0.0000</c:formatCode>
                <c:ptCount val="2"/>
                <c:pt idx="0">
                  <c:v>1499.8657941450781</c:v>
                </c:pt>
                <c:pt idx="1">
                  <c:v>1499.8657941450781</c:v>
                </c:pt>
              </c:numCache>
            </c:numRef>
          </c:xVal>
          <c:yVal>
            <c:numRef>
              <c:f>'GB Multiplier'!$P$65:$P$67</c:f>
              <c:numCache>
                <c:formatCode>General</c:formatCode>
                <c:ptCount val="3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1E2-4A40-B6B9-03458CB2D7F7}"/>
            </c:ext>
          </c:extLst>
        </c:ser>
        <c:ser>
          <c:idx val="6"/>
          <c:order val="6"/>
          <c:tx>
            <c:strRef>
              <c:f>'GB Multiplier'!$N$64</c:f>
              <c:strCache>
                <c:ptCount val="1"/>
                <c:pt idx="0">
                  <c:v>UAL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1E2-4A40-B6B9-03458CB2D7F7}"/>
              </c:ext>
            </c:extLst>
          </c:dPt>
          <c:xVal>
            <c:numRef>
              <c:f>'GB Multiplier'!$N$65:$N$66</c:f>
              <c:numCache>
                <c:formatCode>0.0000</c:formatCode>
                <c:ptCount val="2"/>
                <c:pt idx="0">
                  <c:v>1500.1342058549219</c:v>
                </c:pt>
                <c:pt idx="1">
                  <c:v>1500.1342058549219</c:v>
                </c:pt>
              </c:numCache>
            </c:numRef>
          </c:xVal>
          <c:yVal>
            <c:numRef>
              <c:f>'GB Multiplier'!$P$65:$P$66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1E2-4A40-B6B9-03458CB2D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0163552"/>
        <c:axId val="610163944"/>
      </c:scatterChart>
      <c:valAx>
        <c:axId val="610163552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944"/>
        <c:crosses val="autoZero"/>
        <c:crossBetween val="midCat"/>
      </c:valAx>
      <c:valAx>
        <c:axId val="610163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552"/>
        <c:crosses val="autoZero"/>
        <c:crossBetween val="midCat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043064849211747E-2"/>
          <c:y val="0.89241813371356238"/>
          <c:w val="0.8545222379612637"/>
          <c:h val="7.82327286084836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6699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FF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37556028408804E-2"/>
          <c:y val="6.6666827418083094E-2"/>
          <c:w val="0.88281317353300004"/>
          <c:h val="0.74814995213626601"/>
        </c:manualLayout>
      </c:layout>
      <c:scatterChart>
        <c:scatterStyle val="lineMarker"/>
        <c:varyColors val="0"/>
        <c:ser>
          <c:idx val="1"/>
          <c:order val="0"/>
          <c:tx>
            <c:strRef>
              <c:f>'Z- Dist'!$O$60</c:f>
              <c:strCache>
                <c:ptCount val="1"/>
                <c:pt idx="0">
                  <c:v>MV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BC-4134-B295-B6085CEA79CA}"/>
              </c:ext>
            </c:extLst>
          </c:dPt>
          <c:xVal>
            <c:numRef>
              <c:f>'Z- Dist'!$O$61:$O$62</c:f>
              <c:numCache>
                <c:formatCode>0.0000</c:formatCode>
                <c:ptCount val="2"/>
                <c:pt idx="0">
                  <c:v>11.5</c:v>
                </c:pt>
                <c:pt idx="1">
                  <c:v>11.5</c:v>
                </c:pt>
              </c:numCache>
            </c:numRef>
          </c:xVal>
          <c:yVal>
            <c:numRef>
              <c:f>'Z- Dist'!$P$61:$P$62</c:f>
              <c:numCache>
                <c:formatCode>General</c:formatCode>
                <c:ptCount val="2"/>
                <c:pt idx="0">
                  <c:v>0</c:v>
                </c:pt>
                <c:pt idx="1">
                  <c:v>1.5957691216057308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BC-4134-B295-B6085CEA79CA}"/>
            </c:ext>
          </c:extLst>
        </c:ser>
        <c:ser>
          <c:idx val="2"/>
          <c:order val="1"/>
          <c:tx>
            <c:strRef>
              <c:f>'Z- Dist'!$M$60</c:f>
              <c:strCache>
                <c:ptCount val="1"/>
                <c:pt idx="0">
                  <c:v>LSL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DBC-4134-B295-B6085CEA79CA}"/>
              </c:ext>
            </c:extLst>
          </c:dPt>
          <c:xVal>
            <c:numRef>
              <c:f>'Z- Dist'!$M$61:$M$62</c:f>
              <c:numCache>
                <c:formatCode>0.0000</c:formatCode>
                <c:ptCount val="2"/>
                <c:pt idx="0">
                  <c:v>8</c:v>
                </c:pt>
                <c:pt idx="1">
                  <c:v>8</c:v>
                </c:pt>
              </c:numCache>
            </c:numRef>
          </c:xVal>
          <c:yVal>
            <c:numRef>
              <c:f>'Z- Dist'!$P$61:$P$62</c:f>
              <c:numCache>
                <c:formatCode>General</c:formatCode>
                <c:ptCount val="2"/>
                <c:pt idx="0">
                  <c:v>0</c:v>
                </c:pt>
                <c:pt idx="1">
                  <c:v>1.5957691216057308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BC-4134-B295-B6085CEA79CA}"/>
            </c:ext>
          </c:extLst>
        </c:ser>
        <c:ser>
          <c:idx val="3"/>
          <c:order val="2"/>
          <c:tx>
            <c:strRef>
              <c:f>'Z- Dist'!$L$60</c:f>
              <c:strCache>
                <c:ptCount val="1"/>
                <c:pt idx="0">
                  <c:v>Nominal Value</c:v>
                </c:pt>
              </c:strCache>
            </c:strRef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666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5DBC-4134-B295-B6085CEA79CA}"/>
              </c:ext>
            </c:extLst>
          </c:dPt>
          <c:xVal>
            <c:numRef>
              <c:f>'Z- Dist'!$L$61:$L$62</c:f>
              <c:numCache>
                <c:formatCode>0.0000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xVal>
          <c:yVal>
            <c:numRef>
              <c:f>'Z- Dist'!$P$61:$P$62</c:f>
              <c:numCache>
                <c:formatCode>General</c:formatCode>
                <c:ptCount val="2"/>
                <c:pt idx="0">
                  <c:v>0</c:v>
                </c:pt>
                <c:pt idx="1">
                  <c:v>1.5957691216057308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BC-4134-B295-B6085CEA79CA}"/>
            </c:ext>
          </c:extLst>
        </c:ser>
        <c:ser>
          <c:idx val="4"/>
          <c:order val="3"/>
          <c:tx>
            <c:strRef>
              <c:f>'Z- Dist'!$N$60</c:f>
              <c:strCache>
                <c:ptCount val="1"/>
                <c:pt idx="0">
                  <c:v>USL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5DBC-4134-B295-B6085CEA79CA}"/>
              </c:ext>
            </c:extLst>
          </c:dPt>
          <c:xVal>
            <c:numRef>
              <c:f>'Z- Dist'!$N$61:$N$62</c:f>
              <c:numCache>
                <c:formatCode>0.0000</c:formatCode>
                <c:ptCount val="2"/>
                <c:pt idx="0">
                  <c:v>12</c:v>
                </c:pt>
                <c:pt idx="1">
                  <c:v>12</c:v>
                </c:pt>
              </c:numCache>
            </c:numRef>
          </c:xVal>
          <c:yVal>
            <c:numRef>
              <c:f>'Z- Dist'!$P$61:$P$62</c:f>
              <c:numCache>
                <c:formatCode>General</c:formatCode>
                <c:ptCount val="2"/>
                <c:pt idx="0">
                  <c:v>0</c:v>
                </c:pt>
                <c:pt idx="1">
                  <c:v>1.5957691216057308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DBC-4134-B295-B6085CEA79CA}"/>
            </c:ext>
          </c:extLst>
        </c:ser>
        <c:ser>
          <c:idx val="0"/>
          <c:order val="4"/>
          <c:tx>
            <c:v>Uncert. Dist</c:v>
          </c:tx>
          <c:spPr>
            <a:ln w="254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'Z- Dist'!$I$69:$I$1068</c:f>
              <c:numCache>
                <c:formatCode>General</c:formatCode>
                <c:ptCount val="1000"/>
                <c:pt idx="0" formatCode="##0.00E+0">
                  <c:v>10.5</c:v>
                </c:pt>
                <c:pt idx="1">
                  <c:v>10.502000000000001</c:v>
                </c:pt>
                <c:pt idx="2">
                  <c:v>10.504000000000001</c:v>
                </c:pt>
                <c:pt idx="3">
                  <c:v>10.506000000000002</c:v>
                </c:pt>
                <c:pt idx="4">
                  <c:v>10.508000000000003</c:v>
                </c:pt>
                <c:pt idx="5">
                  <c:v>10.510000000000003</c:v>
                </c:pt>
                <c:pt idx="6">
                  <c:v>10.512000000000004</c:v>
                </c:pt>
                <c:pt idx="7">
                  <c:v>10.514000000000005</c:v>
                </c:pt>
                <c:pt idx="8">
                  <c:v>10.516000000000005</c:v>
                </c:pt>
                <c:pt idx="9">
                  <c:v>10.518000000000006</c:v>
                </c:pt>
                <c:pt idx="10">
                  <c:v>10.520000000000007</c:v>
                </c:pt>
                <c:pt idx="11">
                  <c:v>10.522000000000007</c:v>
                </c:pt>
                <c:pt idx="12">
                  <c:v>10.524000000000008</c:v>
                </c:pt>
                <c:pt idx="13">
                  <c:v>10.526000000000009</c:v>
                </c:pt>
                <c:pt idx="14">
                  <c:v>10.528000000000009</c:v>
                </c:pt>
                <c:pt idx="15">
                  <c:v>10.53000000000001</c:v>
                </c:pt>
                <c:pt idx="16">
                  <c:v>10.532000000000011</c:v>
                </c:pt>
                <c:pt idx="17">
                  <c:v>10.534000000000011</c:v>
                </c:pt>
                <c:pt idx="18">
                  <c:v>10.536000000000012</c:v>
                </c:pt>
                <c:pt idx="19">
                  <c:v>10.538000000000013</c:v>
                </c:pt>
                <c:pt idx="20">
                  <c:v>10.540000000000013</c:v>
                </c:pt>
                <c:pt idx="21">
                  <c:v>10.542000000000014</c:v>
                </c:pt>
                <c:pt idx="22">
                  <c:v>10.544000000000015</c:v>
                </c:pt>
                <c:pt idx="23">
                  <c:v>10.546000000000015</c:v>
                </c:pt>
                <c:pt idx="24">
                  <c:v>10.548000000000016</c:v>
                </c:pt>
                <c:pt idx="25">
                  <c:v>10.550000000000017</c:v>
                </c:pt>
                <c:pt idx="26">
                  <c:v>10.552000000000017</c:v>
                </c:pt>
                <c:pt idx="27">
                  <c:v>10.554000000000018</c:v>
                </c:pt>
                <c:pt idx="28">
                  <c:v>10.556000000000019</c:v>
                </c:pt>
                <c:pt idx="29">
                  <c:v>10.558000000000019</c:v>
                </c:pt>
                <c:pt idx="30">
                  <c:v>10.56000000000002</c:v>
                </c:pt>
                <c:pt idx="31">
                  <c:v>10.562000000000021</c:v>
                </c:pt>
                <c:pt idx="32">
                  <c:v>10.564000000000021</c:v>
                </c:pt>
                <c:pt idx="33">
                  <c:v>10.566000000000022</c:v>
                </c:pt>
                <c:pt idx="34">
                  <c:v>10.568000000000023</c:v>
                </c:pt>
                <c:pt idx="35">
                  <c:v>10.570000000000023</c:v>
                </c:pt>
                <c:pt idx="36">
                  <c:v>10.572000000000024</c:v>
                </c:pt>
                <c:pt idx="37">
                  <c:v>10.574000000000025</c:v>
                </c:pt>
                <c:pt idx="38">
                  <c:v>10.576000000000025</c:v>
                </c:pt>
                <c:pt idx="39">
                  <c:v>10.578000000000026</c:v>
                </c:pt>
                <c:pt idx="40">
                  <c:v>10.580000000000027</c:v>
                </c:pt>
                <c:pt idx="41">
                  <c:v>10.582000000000027</c:v>
                </c:pt>
                <c:pt idx="42">
                  <c:v>10.584000000000028</c:v>
                </c:pt>
                <c:pt idx="43">
                  <c:v>10.586000000000029</c:v>
                </c:pt>
                <c:pt idx="44">
                  <c:v>10.588000000000029</c:v>
                </c:pt>
                <c:pt idx="45">
                  <c:v>10.59000000000003</c:v>
                </c:pt>
                <c:pt idx="46">
                  <c:v>10.592000000000031</c:v>
                </c:pt>
                <c:pt idx="47">
                  <c:v>10.594000000000031</c:v>
                </c:pt>
                <c:pt idx="48">
                  <c:v>10.596000000000032</c:v>
                </c:pt>
                <c:pt idx="49">
                  <c:v>10.598000000000033</c:v>
                </c:pt>
                <c:pt idx="50">
                  <c:v>10.600000000000033</c:v>
                </c:pt>
                <c:pt idx="51">
                  <c:v>10.602000000000034</c:v>
                </c:pt>
                <c:pt idx="52">
                  <c:v>10.604000000000035</c:v>
                </c:pt>
                <c:pt idx="53">
                  <c:v>10.606000000000035</c:v>
                </c:pt>
                <c:pt idx="54">
                  <c:v>10.608000000000036</c:v>
                </c:pt>
                <c:pt idx="55">
                  <c:v>10.610000000000037</c:v>
                </c:pt>
                <c:pt idx="56">
                  <c:v>10.612000000000037</c:v>
                </c:pt>
                <c:pt idx="57">
                  <c:v>10.614000000000038</c:v>
                </c:pt>
                <c:pt idx="58">
                  <c:v>10.616000000000039</c:v>
                </c:pt>
                <c:pt idx="59">
                  <c:v>10.618000000000039</c:v>
                </c:pt>
                <c:pt idx="60">
                  <c:v>10.62000000000004</c:v>
                </c:pt>
                <c:pt idx="61">
                  <c:v>10.622000000000041</c:v>
                </c:pt>
                <c:pt idx="62">
                  <c:v>10.624000000000041</c:v>
                </c:pt>
                <c:pt idx="63">
                  <c:v>10.626000000000042</c:v>
                </c:pt>
                <c:pt idx="64">
                  <c:v>10.628000000000043</c:v>
                </c:pt>
                <c:pt idx="65">
                  <c:v>10.630000000000043</c:v>
                </c:pt>
                <c:pt idx="66">
                  <c:v>10.632000000000044</c:v>
                </c:pt>
                <c:pt idx="67">
                  <c:v>10.634000000000045</c:v>
                </c:pt>
                <c:pt idx="68">
                  <c:v>10.636000000000045</c:v>
                </c:pt>
                <c:pt idx="69">
                  <c:v>10.638000000000046</c:v>
                </c:pt>
                <c:pt idx="70">
                  <c:v>10.640000000000047</c:v>
                </c:pt>
                <c:pt idx="71">
                  <c:v>10.642000000000047</c:v>
                </c:pt>
                <c:pt idx="72">
                  <c:v>10.644000000000048</c:v>
                </c:pt>
                <c:pt idx="73">
                  <c:v>10.646000000000049</c:v>
                </c:pt>
                <c:pt idx="74">
                  <c:v>10.648000000000049</c:v>
                </c:pt>
                <c:pt idx="75">
                  <c:v>10.65000000000005</c:v>
                </c:pt>
                <c:pt idx="76">
                  <c:v>10.652000000000051</c:v>
                </c:pt>
                <c:pt idx="77">
                  <c:v>10.654000000000051</c:v>
                </c:pt>
                <c:pt idx="78">
                  <c:v>10.656000000000052</c:v>
                </c:pt>
                <c:pt idx="79">
                  <c:v>10.658000000000053</c:v>
                </c:pt>
                <c:pt idx="80">
                  <c:v>10.660000000000053</c:v>
                </c:pt>
                <c:pt idx="81">
                  <c:v>10.662000000000054</c:v>
                </c:pt>
                <c:pt idx="82">
                  <c:v>10.664000000000055</c:v>
                </c:pt>
                <c:pt idx="83">
                  <c:v>10.666000000000055</c:v>
                </c:pt>
                <c:pt idx="84">
                  <c:v>10.668000000000056</c:v>
                </c:pt>
                <c:pt idx="85">
                  <c:v>10.670000000000057</c:v>
                </c:pt>
                <c:pt idx="86">
                  <c:v>10.672000000000057</c:v>
                </c:pt>
                <c:pt idx="87">
                  <c:v>10.674000000000058</c:v>
                </c:pt>
                <c:pt idx="88">
                  <c:v>10.676000000000059</c:v>
                </c:pt>
                <c:pt idx="89">
                  <c:v>10.678000000000059</c:v>
                </c:pt>
                <c:pt idx="90">
                  <c:v>10.68000000000006</c:v>
                </c:pt>
                <c:pt idx="91">
                  <c:v>10.682000000000061</c:v>
                </c:pt>
                <c:pt idx="92">
                  <c:v>10.684000000000061</c:v>
                </c:pt>
                <c:pt idx="93">
                  <c:v>10.686000000000062</c:v>
                </c:pt>
                <c:pt idx="94">
                  <c:v>10.688000000000063</c:v>
                </c:pt>
                <c:pt idx="95">
                  <c:v>10.690000000000063</c:v>
                </c:pt>
                <c:pt idx="96">
                  <c:v>10.692000000000064</c:v>
                </c:pt>
                <c:pt idx="97">
                  <c:v>10.694000000000065</c:v>
                </c:pt>
                <c:pt idx="98">
                  <c:v>10.696000000000065</c:v>
                </c:pt>
                <c:pt idx="99">
                  <c:v>10.698000000000066</c:v>
                </c:pt>
                <c:pt idx="100">
                  <c:v>10.700000000000067</c:v>
                </c:pt>
                <c:pt idx="101">
                  <c:v>10.702000000000067</c:v>
                </c:pt>
                <c:pt idx="102">
                  <c:v>10.704000000000068</c:v>
                </c:pt>
                <c:pt idx="103">
                  <c:v>10.706000000000069</c:v>
                </c:pt>
                <c:pt idx="104">
                  <c:v>10.708000000000069</c:v>
                </c:pt>
                <c:pt idx="105">
                  <c:v>10.71000000000007</c:v>
                </c:pt>
                <c:pt idx="106">
                  <c:v>10.712000000000071</c:v>
                </c:pt>
                <c:pt idx="107">
                  <c:v>10.714000000000071</c:v>
                </c:pt>
                <c:pt idx="108">
                  <c:v>10.716000000000072</c:v>
                </c:pt>
                <c:pt idx="109">
                  <c:v>10.718000000000073</c:v>
                </c:pt>
                <c:pt idx="110">
                  <c:v>10.720000000000073</c:v>
                </c:pt>
                <c:pt idx="111">
                  <c:v>10.722000000000074</c:v>
                </c:pt>
                <c:pt idx="112">
                  <c:v>10.724000000000075</c:v>
                </c:pt>
                <c:pt idx="113">
                  <c:v>10.726000000000075</c:v>
                </c:pt>
                <c:pt idx="114">
                  <c:v>10.728000000000076</c:v>
                </c:pt>
                <c:pt idx="115">
                  <c:v>10.730000000000077</c:v>
                </c:pt>
                <c:pt idx="116">
                  <c:v>10.732000000000077</c:v>
                </c:pt>
                <c:pt idx="117">
                  <c:v>10.734000000000078</c:v>
                </c:pt>
                <c:pt idx="118">
                  <c:v>10.736000000000079</c:v>
                </c:pt>
                <c:pt idx="119">
                  <c:v>10.738000000000079</c:v>
                </c:pt>
                <c:pt idx="120">
                  <c:v>10.74000000000008</c:v>
                </c:pt>
                <c:pt idx="121">
                  <c:v>10.742000000000081</c:v>
                </c:pt>
                <c:pt idx="122">
                  <c:v>10.744000000000081</c:v>
                </c:pt>
                <c:pt idx="123">
                  <c:v>10.746000000000082</c:v>
                </c:pt>
                <c:pt idx="124">
                  <c:v>10.748000000000083</c:v>
                </c:pt>
                <c:pt idx="125">
                  <c:v>10.750000000000083</c:v>
                </c:pt>
                <c:pt idx="126">
                  <c:v>10.752000000000084</c:v>
                </c:pt>
                <c:pt idx="127">
                  <c:v>10.754000000000085</c:v>
                </c:pt>
                <c:pt idx="128">
                  <c:v>10.756000000000085</c:v>
                </c:pt>
                <c:pt idx="129">
                  <c:v>10.758000000000086</c:v>
                </c:pt>
                <c:pt idx="130">
                  <c:v>10.760000000000087</c:v>
                </c:pt>
                <c:pt idx="131">
                  <c:v>10.762000000000087</c:v>
                </c:pt>
                <c:pt idx="132">
                  <c:v>10.764000000000088</c:v>
                </c:pt>
                <c:pt idx="133">
                  <c:v>10.766000000000089</c:v>
                </c:pt>
                <c:pt idx="134">
                  <c:v>10.768000000000089</c:v>
                </c:pt>
                <c:pt idx="135">
                  <c:v>10.77000000000009</c:v>
                </c:pt>
                <c:pt idx="136">
                  <c:v>10.772000000000091</c:v>
                </c:pt>
                <c:pt idx="137">
                  <c:v>10.774000000000092</c:v>
                </c:pt>
                <c:pt idx="138">
                  <c:v>10.776000000000092</c:v>
                </c:pt>
                <c:pt idx="139">
                  <c:v>10.778000000000093</c:v>
                </c:pt>
                <c:pt idx="140">
                  <c:v>10.780000000000094</c:v>
                </c:pt>
                <c:pt idx="141">
                  <c:v>10.782000000000094</c:v>
                </c:pt>
                <c:pt idx="142">
                  <c:v>10.784000000000095</c:v>
                </c:pt>
                <c:pt idx="143">
                  <c:v>10.786000000000096</c:v>
                </c:pt>
                <c:pt idx="144">
                  <c:v>10.788000000000096</c:v>
                </c:pt>
                <c:pt idx="145">
                  <c:v>10.790000000000097</c:v>
                </c:pt>
                <c:pt idx="146">
                  <c:v>10.792000000000098</c:v>
                </c:pt>
                <c:pt idx="147">
                  <c:v>10.794000000000098</c:v>
                </c:pt>
                <c:pt idx="148">
                  <c:v>10.796000000000099</c:v>
                </c:pt>
                <c:pt idx="149">
                  <c:v>10.7980000000001</c:v>
                </c:pt>
                <c:pt idx="150">
                  <c:v>10.8000000000001</c:v>
                </c:pt>
                <c:pt idx="151">
                  <c:v>10.802000000000101</c:v>
                </c:pt>
                <c:pt idx="152">
                  <c:v>10.804000000000102</c:v>
                </c:pt>
                <c:pt idx="153">
                  <c:v>10.806000000000102</c:v>
                </c:pt>
                <c:pt idx="154">
                  <c:v>10.808000000000103</c:v>
                </c:pt>
                <c:pt idx="155">
                  <c:v>10.810000000000104</c:v>
                </c:pt>
                <c:pt idx="156">
                  <c:v>10.812000000000104</c:v>
                </c:pt>
                <c:pt idx="157">
                  <c:v>10.814000000000105</c:v>
                </c:pt>
                <c:pt idx="158">
                  <c:v>10.816000000000106</c:v>
                </c:pt>
                <c:pt idx="159">
                  <c:v>10.818000000000106</c:v>
                </c:pt>
                <c:pt idx="160">
                  <c:v>10.820000000000107</c:v>
                </c:pt>
                <c:pt idx="161">
                  <c:v>10.822000000000108</c:v>
                </c:pt>
                <c:pt idx="162">
                  <c:v>10.824000000000108</c:v>
                </c:pt>
                <c:pt idx="163">
                  <c:v>10.826000000000109</c:v>
                </c:pt>
                <c:pt idx="164">
                  <c:v>10.82800000000011</c:v>
                </c:pt>
                <c:pt idx="165">
                  <c:v>10.83000000000011</c:v>
                </c:pt>
                <c:pt idx="166">
                  <c:v>10.832000000000111</c:v>
                </c:pt>
                <c:pt idx="167">
                  <c:v>10.834000000000112</c:v>
                </c:pt>
                <c:pt idx="168">
                  <c:v>10.836000000000112</c:v>
                </c:pt>
                <c:pt idx="169">
                  <c:v>10.838000000000113</c:v>
                </c:pt>
                <c:pt idx="170">
                  <c:v>10.840000000000114</c:v>
                </c:pt>
                <c:pt idx="171">
                  <c:v>10.842000000000114</c:v>
                </c:pt>
                <c:pt idx="172">
                  <c:v>10.844000000000115</c:v>
                </c:pt>
                <c:pt idx="173">
                  <c:v>10.846000000000116</c:v>
                </c:pt>
                <c:pt idx="174">
                  <c:v>10.848000000000116</c:v>
                </c:pt>
                <c:pt idx="175">
                  <c:v>10.850000000000117</c:v>
                </c:pt>
                <c:pt idx="176">
                  <c:v>10.852000000000118</c:v>
                </c:pt>
                <c:pt idx="177">
                  <c:v>10.854000000000118</c:v>
                </c:pt>
                <c:pt idx="178">
                  <c:v>10.856000000000119</c:v>
                </c:pt>
                <c:pt idx="179">
                  <c:v>10.85800000000012</c:v>
                </c:pt>
                <c:pt idx="180">
                  <c:v>10.86000000000012</c:v>
                </c:pt>
                <c:pt idx="181">
                  <c:v>10.862000000000121</c:v>
                </c:pt>
                <c:pt idx="182">
                  <c:v>10.864000000000122</c:v>
                </c:pt>
                <c:pt idx="183">
                  <c:v>10.866000000000122</c:v>
                </c:pt>
                <c:pt idx="184">
                  <c:v>10.868000000000123</c:v>
                </c:pt>
                <c:pt idx="185">
                  <c:v>10.870000000000124</c:v>
                </c:pt>
                <c:pt idx="186">
                  <c:v>10.872000000000124</c:v>
                </c:pt>
                <c:pt idx="187">
                  <c:v>10.874000000000125</c:v>
                </c:pt>
                <c:pt idx="188">
                  <c:v>10.876000000000126</c:v>
                </c:pt>
                <c:pt idx="189">
                  <c:v>10.878000000000126</c:v>
                </c:pt>
                <c:pt idx="190">
                  <c:v>10.880000000000127</c:v>
                </c:pt>
                <c:pt idx="191">
                  <c:v>10.882000000000128</c:v>
                </c:pt>
                <c:pt idx="192">
                  <c:v>10.884000000000128</c:v>
                </c:pt>
                <c:pt idx="193">
                  <c:v>10.886000000000129</c:v>
                </c:pt>
                <c:pt idx="194">
                  <c:v>10.88800000000013</c:v>
                </c:pt>
                <c:pt idx="195">
                  <c:v>10.89000000000013</c:v>
                </c:pt>
                <c:pt idx="196">
                  <c:v>10.892000000000131</c:v>
                </c:pt>
                <c:pt idx="197">
                  <c:v>10.894000000000132</c:v>
                </c:pt>
                <c:pt idx="198">
                  <c:v>10.896000000000132</c:v>
                </c:pt>
                <c:pt idx="199">
                  <c:v>10.898000000000133</c:v>
                </c:pt>
                <c:pt idx="200">
                  <c:v>10.900000000000134</c:v>
                </c:pt>
                <c:pt idx="201">
                  <c:v>10.902000000000134</c:v>
                </c:pt>
                <c:pt idx="202">
                  <c:v>10.904000000000135</c:v>
                </c:pt>
                <c:pt idx="203">
                  <c:v>10.906000000000136</c:v>
                </c:pt>
                <c:pt idx="204">
                  <c:v>10.908000000000136</c:v>
                </c:pt>
                <c:pt idx="205">
                  <c:v>10.910000000000137</c:v>
                </c:pt>
                <c:pt idx="206">
                  <c:v>10.912000000000138</c:v>
                </c:pt>
                <c:pt idx="207">
                  <c:v>10.914000000000138</c:v>
                </c:pt>
                <c:pt idx="208">
                  <c:v>10.916000000000139</c:v>
                </c:pt>
                <c:pt idx="209">
                  <c:v>10.91800000000014</c:v>
                </c:pt>
                <c:pt idx="210">
                  <c:v>10.92000000000014</c:v>
                </c:pt>
                <c:pt idx="211">
                  <c:v>10.922000000000141</c:v>
                </c:pt>
                <c:pt idx="212">
                  <c:v>10.924000000000142</c:v>
                </c:pt>
                <c:pt idx="213">
                  <c:v>10.926000000000142</c:v>
                </c:pt>
                <c:pt idx="214">
                  <c:v>10.928000000000143</c:v>
                </c:pt>
                <c:pt idx="215">
                  <c:v>10.930000000000144</c:v>
                </c:pt>
                <c:pt idx="216">
                  <c:v>10.932000000000144</c:v>
                </c:pt>
                <c:pt idx="217">
                  <c:v>10.934000000000145</c:v>
                </c:pt>
                <c:pt idx="218">
                  <c:v>10.936000000000146</c:v>
                </c:pt>
                <c:pt idx="219">
                  <c:v>10.938000000000146</c:v>
                </c:pt>
                <c:pt idx="220">
                  <c:v>10.940000000000147</c:v>
                </c:pt>
                <c:pt idx="221">
                  <c:v>10.942000000000148</c:v>
                </c:pt>
                <c:pt idx="222">
                  <c:v>10.944000000000148</c:v>
                </c:pt>
                <c:pt idx="223">
                  <c:v>10.946000000000149</c:v>
                </c:pt>
                <c:pt idx="224">
                  <c:v>10.94800000000015</c:v>
                </c:pt>
                <c:pt idx="225">
                  <c:v>10.95000000000015</c:v>
                </c:pt>
                <c:pt idx="226">
                  <c:v>10.952000000000151</c:v>
                </c:pt>
                <c:pt idx="227">
                  <c:v>10.954000000000152</c:v>
                </c:pt>
                <c:pt idx="228">
                  <c:v>10.956000000000152</c:v>
                </c:pt>
                <c:pt idx="229">
                  <c:v>10.958000000000153</c:v>
                </c:pt>
                <c:pt idx="230">
                  <c:v>10.960000000000154</c:v>
                </c:pt>
                <c:pt idx="231">
                  <c:v>10.962000000000154</c:v>
                </c:pt>
                <c:pt idx="232">
                  <c:v>10.964000000000155</c:v>
                </c:pt>
                <c:pt idx="233">
                  <c:v>10.966000000000156</c:v>
                </c:pt>
                <c:pt idx="234">
                  <c:v>10.968000000000156</c:v>
                </c:pt>
                <c:pt idx="235">
                  <c:v>10.970000000000157</c:v>
                </c:pt>
                <c:pt idx="236">
                  <c:v>10.972000000000158</c:v>
                </c:pt>
                <c:pt idx="237">
                  <c:v>10.974000000000158</c:v>
                </c:pt>
                <c:pt idx="238">
                  <c:v>10.976000000000159</c:v>
                </c:pt>
                <c:pt idx="239">
                  <c:v>10.97800000000016</c:v>
                </c:pt>
                <c:pt idx="240">
                  <c:v>10.98000000000016</c:v>
                </c:pt>
                <c:pt idx="241">
                  <c:v>10.982000000000161</c:v>
                </c:pt>
                <c:pt idx="242">
                  <c:v>10.984000000000162</c:v>
                </c:pt>
                <c:pt idx="243">
                  <c:v>10.986000000000162</c:v>
                </c:pt>
                <c:pt idx="244">
                  <c:v>10.988000000000163</c:v>
                </c:pt>
                <c:pt idx="245">
                  <c:v>10.990000000000164</c:v>
                </c:pt>
                <c:pt idx="246">
                  <c:v>10.992000000000164</c:v>
                </c:pt>
                <c:pt idx="247">
                  <c:v>10.994000000000165</c:v>
                </c:pt>
                <c:pt idx="248">
                  <c:v>10.996000000000166</c:v>
                </c:pt>
                <c:pt idx="249">
                  <c:v>10.998000000000166</c:v>
                </c:pt>
                <c:pt idx="250">
                  <c:v>11.000000000000167</c:v>
                </c:pt>
                <c:pt idx="251">
                  <c:v>11.002000000000168</c:v>
                </c:pt>
                <c:pt idx="252">
                  <c:v>11.004000000000168</c:v>
                </c:pt>
                <c:pt idx="253">
                  <c:v>11.006000000000169</c:v>
                </c:pt>
                <c:pt idx="254">
                  <c:v>11.00800000000017</c:v>
                </c:pt>
                <c:pt idx="255">
                  <c:v>11.01000000000017</c:v>
                </c:pt>
                <c:pt idx="256">
                  <c:v>11.012000000000171</c:v>
                </c:pt>
                <c:pt idx="257">
                  <c:v>11.014000000000172</c:v>
                </c:pt>
                <c:pt idx="258">
                  <c:v>11.016000000000172</c:v>
                </c:pt>
                <c:pt idx="259">
                  <c:v>11.018000000000173</c:v>
                </c:pt>
                <c:pt idx="260">
                  <c:v>11.020000000000174</c:v>
                </c:pt>
                <c:pt idx="261">
                  <c:v>11.022000000000174</c:v>
                </c:pt>
                <c:pt idx="262">
                  <c:v>11.024000000000175</c:v>
                </c:pt>
                <c:pt idx="263">
                  <c:v>11.026000000000176</c:v>
                </c:pt>
                <c:pt idx="264">
                  <c:v>11.028000000000176</c:v>
                </c:pt>
                <c:pt idx="265">
                  <c:v>11.030000000000177</c:v>
                </c:pt>
                <c:pt idx="266">
                  <c:v>11.032000000000178</c:v>
                </c:pt>
                <c:pt idx="267">
                  <c:v>11.034000000000178</c:v>
                </c:pt>
                <c:pt idx="268">
                  <c:v>11.036000000000179</c:v>
                </c:pt>
                <c:pt idx="269">
                  <c:v>11.03800000000018</c:v>
                </c:pt>
                <c:pt idx="270">
                  <c:v>11.04000000000018</c:v>
                </c:pt>
                <c:pt idx="271">
                  <c:v>11.042000000000181</c:v>
                </c:pt>
                <c:pt idx="272">
                  <c:v>11.044000000000182</c:v>
                </c:pt>
                <c:pt idx="273">
                  <c:v>11.046000000000182</c:v>
                </c:pt>
                <c:pt idx="274">
                  <c:v>11.048000000000183</c:v>
                </c:pt>
                <c:pt idx="275">
                  <c:v>11.050000000000184</c:v>
                </c:pt>
                <c:pt idx="276">
                  <c:v>11.052000000000184</c:v>
                </c:pt>
                <c:pt idx="277">
                  <c:v>11.054000000000185</c:v>
                </c:pt>
                <c:pt idx="278">
                  <c:v>11.056000000000186</c:v>
                </c:pt>
                <c:pt idx="279">
                  <c:v>11.058000000000186</c:v>
                </c:pt>
                <c:pt idx="280">
                  <c:v>11.060000000000187</c:v>
                </c:pt>
                <c:pt idx="281">
                  <c:v>11.062000000000188</c:v>
                </c:pt>
                <c:pt idx="282">
                  <c:v>11.064000000000188</c:v>
                </c:pt>
                <c:pt idx="283">
                  <c:v>11.066000000000189</c:v>
                </c:pt>
                <c:pt idx="284">
                  <c:v>11.06800000000019</c:v>
                </c:pt>
                <c:pt idx="285">
                  <c:v>11.07000000000019</c:v>
                </c:pt>
                <c:pt idx="286">
                  <c:v>11.072000000000191</c:v>
                </c:pt>
                <c:pt idx="287">
                  <c:v>11.074000000000192</c:v>
                </c:pt>
                <c:pt idx="288">
                  <c:v>11.076000000000192</c:v>
                </c:pt>
                <c:pt idx="289">
                  <c:v>11.078000000000193</c:v>
                </c:pt>
                <c:pt idx="290">
                  <c:v>11.080000000000194</c:v>
                </c:pt>
                <c:pt idx="291">
                  <c:v>11.082000000000194</c:v>
                </c:pt>
                <c:pt idx="292">
                  <c:v>11.084000000000195</c:v>
                </c:pt>
                <c:pt idx="293">
                  <c:v>11.086000000000196</c:v>
                </c:pt>
                <c:pt idx="294">
                  <c:v>11.088000000000196</c:v>
                </c:pt>
                <c:pt idx="295">
                  <c:v>11.090000000000197</c:v>
                </c:pt>
                <c:pt idx="296">
                  <c:v>11.092000000000198</c:v>
                </c:pt>
                <c:pt idx="297">
                  <c:v>11.094000000000198</c:v>
                </c:pt>
                <c:pt idx="298">
                  <c:v>11.096000000000199</c:v>
                </c:pt>
                <c:pt idx="299">
                  <c:v>11.0980000000002</c:v>
                </c:pt>
                <c:pt idx="300">
                  <c:v>11.1000000000002</c:v>
                </c:pt>
                <c:pt idx="301">
                  <c:v>11.102000000000201</c:v>
                </c:pt>
                <c:pt idx="302">
                  <c:v>11.104000000000202</c:v>
                </c:pt>
                <c:pt idx="303">
                  <c:v>11.106000000000202</c:v>
                </c:pt>
                <c:pt idx="304">
                  <c:v>11.108000000000203</c:v>
                </c:pt>
                <c:pt idx="305">
                  <c:v>11.110000000000204</c:v>
                </c:pt>
                <c:pt idx="306">
                  <c:v>11.112000000000204</c:v>
                </c:pt>
                <c:pt idx="307">
                  <c:v>11.114000000000205</c:v>
                </c:pt>
                <c:pt idx="308">
                  <c:v>11.116000000000206</c:v>
                </c:pt>
                <c:pt idx="309">
                  <c:v>11.118000000000206</c:v>
                </c:pt>
                <c:pt idx="310">
                  <c:v>11.120000000000207</c:v>
                </c:pt>
                <c:pt idx="311">
                  <c:v>11.122000000000208</c:v>
                </c:pt>
                <c:pt idx="312">
                  <c:v>11.124000000000208</c:v>
                </c:pt>
                <c:pt idx="313">
                  <c:v>11.126000000000209</c:v>
                </c:pt>
                <c:pt idx="314">
                  <c:v>11.12800000000021</c:v>
                </c:pt>
                <c:pt idx="315">
                  <c:v>11.13000000000021</c:v>
                </c:pt>
                <c:pt idx="316">
                  <c:v>11.132000000000211</c:v>
                </c:pt>
                <c:pt idx="317">
                  <c:v>11.134000000000212</c:v>
                </c:pt>
                <c:pt idx="318">
                  <c:v>11.136000000000212</c:v>
                </c:pt>
                <c:pt idx="319">
                  <c:v>11.138000000000213</c:v>
                </c:pt>
                <c:pt idx="320">
                  <c:v>11.140000000000214</c:v>
                </c:pt>
                <c:pt idx="321">
                  <c:v>11.142000000000214</c:v>
                </c:pt>
                <c:pt idx="322">
                  <c:v>11.144000000000215</c:v>
                </c:pt>
                <c:pt idx="323">
                  <c:v>11.146000000000216</c:v>
                </c:pt>
                <c:pt idx="324">
                  <c:v>11.148000000000216</c:v>
                </c:pt>
                <c:pt idx="325">
                  <c:v>11.150000000000217</c:v>
                </c:pt>
                <c:pt idx="326">
                  <c:v>11.152000000000218</c:v>
                </c:pt>
                <c:pt idx="327">
                  <c:v>11.154000000000218</c:v>
                </c:pt>
                <c:pt idx="328">
                  <c:v>11.156000000000219</c:v>
                </c:pt>
                <c:pt idx="329">
                  <c:v>11.15800000000022</c:v>
                </c:pt>
                <c:pt idx="330">
                  <c:v>11.16000000000022</c:v>
                </c:pt>
                <c:pt idx="331">
                  <c:v>11.162000000000221</c:v>
                </c:pt>
                <c:pt idx="332">
                  <c:v>11.164000000000222</c:v>
                </c:pt>
                <c:pt idx="333">
                  <c:v>11.166000000000222</c:v>
                </c:pt>
                <c:pt idx="334">
                  <c:v>11.168000000000223</c:v>
                </c:pt>
                <c:pt idx="335">
                  <c:v>11.170000000000224</c:v>
                </c:pt>
                <c:pt idx="336">
                  <c:v>11.172000000000224</c:v>
                </c:pt>
                <c:pt idx="337">
                  <c:v>11.174000000000225</c:v>
                </c:pt>
                <c:pt idx="338">
                  <c:v>11.176000000000226</c:v>
                </c:pt>
                <c:pt idx="339">
                  <c:v>11.178000000000226</c:v>
                </c:pt>
                <c:pt idx="340">
                  <c:v>11.180000000000227</c:v>
                </c:pt>
                <c:pt idx="341">
                  <c:v>11.182000000000228</c:v>
                </c:pt>
                <c:pt idx="342">
                  <c:v>11.184000000000228</c:v>
                </c:pt>
                <c:pt idx="343">
                  <c:v>11.186000000000229</c:v>
                </c:pt>
                <c:pt idx="344">
                  <c:v>11.18800000000023</c:v>
                </c:pt>
                <c:pt idx="345">
                  <c:v>11.19000000000023</c:v>
                </c:pt>
                <c:pt idx="346">
                  <c:v>11.192000000000231</c:v>
                </c:pt>
                <c:pt idx="347">
                  <c:v>11.194000000000232</c:v>
                </c:pt>
                <c:pt idx="348">
                  <c:v>11.196000000000232</c:v>
                </c:pt>
                <c:pt idx="349">
                  <c:v>11.198000000000233</c:v>
                </c:pt>
                <c:pt idx="350">
                  <c:v>11.200000000000234</c:v>
                </c:pt>
                <c:pt idx="351">
                  <c:v>11.202000000000234</c:v>
                </c:pt>
                <c:pt idx="352">
                  <c:v>11.204000000000235</c:v>
                </c:pt>
                <c:pt idx="353">
                  <c:v>11.206000000000236</c:v>
                </c:pt>
                <c:pt idx="354">
                  <c:v>11.208000000000236</c:v>
                </c:pt>
                <c:pt idx="355">
                  <c:v>11.210000000000237</c:v>
                </c:pt>
                <c:pt idx="356">
                  <c:v>11.212000000000238</c:v>
                </c:pt>
                <c:pt idx="357">
                  <c:v>11.214000000000238</c:v>
                </c:pt>
                <c:pt idx="358">
                  <c:v>11.216000000000239</c:v>
                </c:pt>
                <c:pt idx="359">
                  <c:v>11.21800000000024</c:v>
                </c:pt>
                <c:pt idx="360">
                  <c:v>11.22000000000024</c:v>
                </c:pt>
                <c:pt idx="361">
                  <c:v>11.222000000000241</c:v>
                </c:pt>
                <c:pt idx="362">
                  <c:v>11.224000000000242</c:v>
                </c:pt>
                <c:pt idx="363">
                  <c:v>11.226000000000242</c:v>
                </c:pt>
                <c:pt idx="364">
                  <c:v>11.228000000000243</c:v>
                </c:pt>
                <c:pt idx="365">
                  <c:v>11.230000000000244</c:v>
                </c:pt>
                <c:pt idx="366">
                  <c:v>11.232000000000244</c:v>
                </c:pt>
                <c:pt idx="367">
                  <c:v>11.234000000000245</c:v>
                </c:pt>
                <c:pt idx="368">
                  <c:v>11.236000000000246</c:v>
                </c:pt>
                <c:pt idx="369">
                  <c:v>11.238000000000246</c:v>
                </c:pt>
                <c:pt idx="370">
                  <c:v>11.240000000000247</c:v>
                </c:pt>
                <c:pt idx="371">
                  <c:v>11.242000000000248</c:v>
                </c:pt>
                <c:pt idx="372">
                  <c:v>11.244000000000248</c:v>
                </c:pt>
                <c:pt idx="373">
                  <c:v>11.246000000000249</c:v>
                </c:pt>
                <c:pt idx="374">
                  <c:v>11.24800000000025</c:v>
                </c:pt>
                <c:pt idx="375">
                  <c:v>11.25000000000025</c:v>
                </c:pt>
                <c:pt idx="376">
                  <c:v>11.252000000000251</c:v>
                </c:pt>
                <c:pt idx="377">
                  <c:v>11.254000000000252</c:v>
                </c:pt>
                <c:pt idx="378">
                  <c:v>11.256000000000252</c:v>
                </c:pt>
                <c:pt idx="379">
                  <c:v>11.258000000000253</c:v>
                </c:pt>
                <c:pt idx="380">
                  <c:v>11.260000000000254</c:v>
                </c:pt>
                <c:pt idx="381">
                  <c:v>11.262000000000254</c:v>
                </c:pt>
                <c:pt idx="382">
                  <c:v>11.264000000000255</c:v>
                </c:pt>
                <c:pt idx="383">
                  <c:v>11.266000000000256</c:v>
                </c:pt>
                <c:pt idx="384">
                  <c:v>11.268000000000256</c:v>
                </c:pt>
                <c:pt idx="385">
                  <c:v>11.270000000000257</c:v>
                </c:pt>
                <c:pt idx="386">
                  <c:v>11.272000000000258</c:v>
                </c:pt>
                <c:pt idx="387">
                  <c:v>11.274000000000258</c:v>
                </c:pt>
                <c:pt idx="388">
                  <c:v>11.276000000000259</c:v>
                </c:pt>
                <c:pt idx="389">
                  <c:v>11.27800000000026</c:v>
                </c:pt>
                <c:pt idx="390">
                  <c:v>11.28000000000026</c:v>
                </c:pt>
                <c:pt idx="391">
                  <c:v>11.282000000000261</c:v>
                </c:pt>
                <c:pt idx="392">
                  <c:v>11.284000000000262</c:v>
                </c:pt>
                <c:pt idx="393">
                  <c:v>11.286000000000262</c:v>
                </c:pt>
                <c:pt idx="394">
                  <c:v>11.288000000000263</c:v>
                </c:pt>
                <c:pt idx="395">
                  <c:v>11.290000000000264</c:v>
                </c:pt>
                <c:pt idx="396">
                  <c:v>11.292000000000264</c:v>
                </c:pt>
                <c:pt idx="397">
                  <c:v>11.294000000000265</c:v>
                </c:pt>
                <c:pt idx="398">
                  <c:v>11.296000000000266</c:v>
                </c:pt>
                <c:pt idx="399">
                  <c:v>11.298000000000266</c:v>
                </c:pt>
                <c:pt idx="400">
                  <c:v>11.300000000000267</c:v>
                </c:pt>
                <c:pt idx="401">
                  <c:v>11.302000000000268</c:v>
                </c:pt>
                <c:pt idx="402">
                  <c:v>11.304000000000268</c:v>
                </c:pt>
                <c:pt idx="403">
                  <c:v>11.306000000000269</c:v>
                </c:pt>
                <c:pt idx="404">
                  <c:v>11.30800000000027</c:v>
                </c:pt>
                <c:pt idx="405">
                  <c:v>11.310000000000271</c:v>
                </c:pt>
                <c:pt idx="406">
                  <c:v>11.312000000000271</c:v>
                </c:pt>
                <c:pt idx="407">
                  <c:v>11.314000000000272</c:v>
                </c:pt>
                <c:pt idx="408">
                  <c:v>11.316000000000273</c:v>
                </c:pt>
                <c:pt idx="409">
                  <c:v>11.318000000000273</c:v>
                </c:pt>
                <c:pt idx="410">
                  <c:v>11.320000000000274</c:v>
                </c:pt>
                <c:pt idx="411">
                  <c:v>11.322000000000275</c:v>
                </c:pt>
                <c:pt idx="412">
                  <c:v>11.324000000000275</c:v>
                </c:pt>
                <c:pt idx="413">
                  <c:v>11.326000000000276</c:v>
                </c:pt>
                <c:pt idx="414">
                  <c:v>11.328000000000277</c:v>
                </c:pt>
                <c:pt idx="415">
                  <c:v>11.330000000000277</c:v>
                </c:pt>
                <c:pt idx="416">
                  <c:v>11.332000000000278</c:v>
                </c:pt>
                <c:pt idx="417">
                  <c:v>11.334000000000279</c:v>
                </c:pt>
                <c:pt idx="418">
                  <c:v>11.336000000000279</c:v>
                </c:pt>
                <c:pt idx="419">
                  <c:v>11.33800000000028</c:v>
                </c:pt>
                <c:pt idx="420">
                  <c:v>11.340000000000281</c:v>
                </c:pt>
                <c:pt idx="421">
                  <c:v>11.342000000000281</c:v>
                </c:pt>
                <c:pt idx="422">
                  <c:v>11.344000000000282</c:v>
                </c:pt>
                <c:pt idx="423">
                  <c:v>11.346000000000283</c:v>
                </c:pt>
                <c:pt idx="424">
                  <c:v>11.348000000000283</c:v>
                </c:pt>
                <c:pt idx="425">
                  <c:v>11.350000000000284</c:v>
                </c:pt>
                <c:pt idx="426">
                  <c:v>11.352000000000285</c:v>
                </c:pt>
                <c:pt idx="427">
                  <c:v>11.354000000000285</c:v>
                </c:pt>
                <c:pt idx="428">
                  <c:v>11.356000000000286</c:v>
                </c:pt>
                <c:pt idx="429">
                  <c:v>11.358000000000287</c:v>
                </c:pt>
                <c:pt idx="430">
                  <c:v>11.360000000000287</c:v>
                </c:pt>
                <c:pt idx="431">
                  <c:v>11.362000000000288</c:v>
                </c:pt>
                <c:pt idx="432">
                  <c:v>11.364000000000289</c:v>
                </c:pt>
                <c:pt idx="433">
                  <c:v>11.366000000000289</c:v>
                </c:pt>
                <c:pt idx="434">
                  <c:v>11.36800000000029</c:v>
                </c:pt>
                <c:pt idx="435">
                  <c:v>11.370000000000291</c:v>
                </c:pt>
                <c:pt idx="436">
                  <c:v>11.372000000000291</c:v>
                </c:pt>
                <c:pt idx="437">
                  <c:v>11.374000000000292</c:v>
                </c:pt>
                <c:pt idx="438">
                  <c:v>11.376000000000293</c:v>
                </c:pt>
                <c:pt idx="439">
                  <c:v>11.378000000000293</c:v>
                </c:pt>
                <c:pt idx="440">
                  <c:v>11.380000000000294</c:v>
                </c:pt>
                <c:pt idx="441">
                  <c:v>11.382000000000295</c:v>
                </c:pt>
                <c:pt idx="442">
                  <c:v>11.384000000000295</c:v>
                </c:pt>
                <c:pt idx="443">
                  <c:v>11.386000000000296</c:v>
                </c:pt>
                <c:pt idx="444">
                  <c:v>11.388000000000297</c:v>
                </c:pt>
                <c:pt idx="445">
                  <c:v>11.390000000000297</c:v>
                </c:pt>
                <c:pt idx="446">
                  <c:v>11.392000000000298</c:v>
                </c:pt>
                <c:pt idx="447">
                  <c:v>11.394000000000299</c:v>
                </c:pt>
                <c:pt idx="448">
                  <c:v>11.396000000000299</c:v>
                </c:pt>
                <c:pt idx="449">
                  <c:v>11.3980000000003</c:v>
                </c:pt>
                <c:pt idx="450">
                  <c:v>11.400000000000301</c:v>
                </c:pt>
                <c:pt idx="451">
                  <c:v>11.402000000000301</c:v>
                </c:pt>
                <c:pt idx="452">
                  <c:v>11.404000000000302</c:v>
                </c:pt>
                <c:pt idx="453">
                  <c:v>11.406000000000303</c:v>
                </c:pt>
                <c:pt idx="454">
                  <c:v>11.408000000000303</c:v>
                </c:pt>
                <c:pt idx="455">
                  <c:v>11.410000000000304</c:v>
                </c:pt>
                <c:pt idx="456">
                  <c:v>11.412000000000305</c:v>
                </c:pt>
                <c:pt idx="457">
                  <c:v>11.414000000000305</c:v>
                </c:pt>
                <c:pt idx="458">
                  <c:v>11.416000000000306</c:v>
                </c:pt>
                <c:pt idx="459">
                  <c:v>11.418000000000307</c:v>
                </c:pt>
                <c:pt idx="460">
                  <c:v>11.420000000000307</c:v>
                </c:pt>
                <c:pt idx="461">
                  <c:v>11.422000000000308</c:v>
                </c:pt>
                <c:pt idx="462">
                  <c:v>11.424000000000309</c:v>
                </c:pt>
                <c:pt idx="463">
                  <c:v>11.426000000000309</c:v>
                </c:pt>
                <c:pt idx="464">
                  <c:v>11.42800000000031</c:v>
                </c:pt>
                <c:pt idx="465">
                  <c:v>11.430000000000311</c:v>
                </c:pt>
                <c:pt idx="466">
                  <c:v>11.432000000000311</c:v>
                </c:pt>
                <c:pt idx="467">
                  <c:v>11.434000000000312</c:v>
                </c:pt>
                <c:pt idx="468">
                  <c:v>11.436000000000313</c:v>
                </c:pt>
                <c:pt idx="469">
                  <c:v>11.438000000000313</c:v>
                </c:pt>
                <c:pt idx="470">
                  <c:v>11.440000000000314</c:v>
                </c:pt>
                <c:pt idx="471">
                  <c:v>11.442000000000315</c:v>
                </c:pt>
                <c:pt idx="472">
                  <c:v>11.444000000000315</c:v>
                </c:pt>
                <c:pt idx="473">
                  <c:v>11.446000000000316</c:v>
                </c:pt>
                <c:pt idx="474">
                  <c:v>11.448000000000317</c:v>
                </c:pt>
                <c:pt idx="475">
                  <c:v>11.450000000000317</c:v>
                </c:pt>
                <c:pt idx="476">
                  <c:v>11.452000000000318</c:v>
                </c:pt>
                <c:pt idx="477">
                  <c:v>11.454000000000319</c:v>
                </c:pt>
                <c:pt idx="478">
                  <c:v>11.456000000000319</c:v>
                </c:pt>
                <c:pt idx="479">
                  <c:v>11.45800000000032</c:v>
                </c:pt>
                <c:pt idx="480">
                  <c:v>11.460000000000321</c:v>
                </c:pt>
                <c:pt idx="481">
                  <c:v>11.462000000000321</c:v>
                </c:pt>
                <c:pt idx="482">
                  <c:v>11.464000000000322</c:v>
                </c:pt>
                <c:pt idx="483">
                  <c:v>11.466000000000323</c:v>
                </c:pt>
                <c:pt idx="484">
                  <c:v>11.468000000000323</c:v>
                </c:pt>
                <c:pt idx="485">
                  <c:v>11.470000000000324</c:v>
                </c:pt>
                <c:pt idx="486">
                  <c:v>11.472000000000325</c:v>
                </c:pt>
                <c:pt idx="487">
                  <c:v>11.474000000000325</c:v>
                </c:pt>
                <c:pt idx="488">
                  <c:v>11.476000000000326</c:v>
                </c:pt>
                <c:pt idx="489">
                  <c:v>11.478000000000327</c:v>
                </c:pt>
                <c:pt idx="490">
                  <c:v>11.480000000000327</c:v>
                </c:pt>
                <c:pt idx="491">
                  <c:v>11.482000000000328</c:v>
                </c:pt>
                <c:pt idx="492">
                  <c:v>11.484000000000329</c:v>
                </c:pt>
                <c:pt idx="493">
                  <c:v>11.486000000000329</c:v>
                </c:pt>
                <c:pt idx="494">
                  <c:v>11.48800000000033</c:v>
                </c:pt>
                <c:pt idx="495">
                  <c:v>11.490000000000331</c:v>
                </c:pt>
                <c:pt idx="496">
                  <c:v>11.492000000000331</c:v>
                </c:pt>
                <c:pt idx="497">
                  <c:v>11.494000000000332</c:v>
                </c:pt>
                <c:pt idx="498">
                  <c:v>11.496000000000333</c:v>
                </c:pt>
                <c:pt idx="499">
                  <c:v>11.498000000000333</c:v>
                </c:pt>
                <c:pt idx="500">
                  <c:v>11.500000000000334</c:v>
                </c:pt>
                <c:pt idx="501">
                  <c:v>11.502000000000335</c:v>
                </c:pt>
                <c:pt idx="502">
                  <c:v>11.504000000000335</c:v>
                </c:pt>
                <c:pt idx="503">
                  <c:v>11.506000000000336</c:v>
                </c:pt>
                <c:pt idx="504">
                  <c:v>11.508000000000337</c:v>
                </c:pt>
                <c:pt idx="505">
                  <c:v>11.510000000000337</c:v>
                </c:pt>
                <c:pt idx="506">
                  <c:v>11.512000000000338</c:v>
                </c:pt>
                <c:pt idx="507">
                  <c:v>11.514000000000339</c:v>
                </c:pt>
                <c:pt idx="508">
                  <c:v>11.516000000000339</c:v>
                </c:pt>
                <c:pt idx="509">
                  <c:v>11.51800000000034</c:v>
                </c:pt>
                <c:pt idx="510">
                  <c:v>11.520000000000341</c:v>
                </c:pt>
                <c:pt idx="511">
                  <c:v>11.522000000000341</c:v>
                </c:pt>
                <c:pt idx="512">
                  <c:v>11.524000000000342</c:v>
                </c:pt>
                <c:pt idx="513">
                  <c:v>11.526000000000343</c:v>
                </c:pt>
                <c:pt idx="514">
                  <c:v>11.528000000000343</c:v>
                </c:pt>
                <c:pt idx="515">
                  <c:v>11.530000000000344</c:v>
                </c:pt>
                <c:pt idx="516">
                  <c:v>11.532000000000345</c:v>
                </c:pt>
                <c:pt idx="517">
                  <c:v>11.534000000000345</c:v>
                </c:pt>
                <c:pt idx="518">
                  <c:v>11.536000000000346</c:v>
                </c:pt>
                <c:pt idx="519">
                  <c:v>11.538000000000347</c:v>
                </c:pt>
                <c:pt idx="520">
                  <c:v>11.540000000000347</c:v>
                </c:pt>
                <c:pt idx="521">
                  <c:v>11.542000000000348</c:v>
                </c:pt>
                <c:pt idx="522">
                  <c:v>11.544000000000349</c:v>
                </c:pt>
                <c:pt idx="523">
                  <c:v>11.546000000000349</c:v>
                </c:pt>
                <c:pt idx="524">
                  <c:v>11.54800000000035</c:v>
                </c:pt>
                <c:pt idx="525">
                  <c:v>11.550000000000351</c:v>
                </c:pt>
                <c:pt idx="526">
                  <c:v>11.552000000000351</c:v>
                </c:pt>
                <c:pt idx="527">
                  <c:v>11.554000000000352</c:v>
                </c:pt>
                <c:pt idx="528">
                  <c:v>11.556000000000353</c:v>
                </c:pt>
                <c:pt idx="529">
                  <c:v>11.558000000000353</c:v>
                </c:pt>
                <c:pt idx="530">
                  <c:v>11.560000000000354</c:v>
                </c:pt>
                <c:pt idx="531">
                  <c:v>11.562000000000355</c:v>
                </c:pt>
                <c:pt idx="532">
                  <c:v>11.564000000000355</c:v>
                </c:pt>
                <c:pt idx="533">
                  <c:v>11.566000000000356</c:v>
                </c:pt>
                <c:pt idx="534">
                  <c:v>11.568000000000357</c:v>
                </c:pt>
                <c:pt idx="535">
                  <c:v>11.570000000000357</c:v>
                </c:pt>
                <c:pt idx="536">
                  <c:v>11.572000000000358</c:v>
                </c:pt>
                <c:pt idx="537">
                  <c:v>11.574000000000359</c:v>
                </c:pt>
                <c:pt idx="538">
                  <c:v>11.576000000000359</c:v>
                </c:pt>
                <c:pt idx="539">
                  <c:v>11.57800000000036</c:v>
                </c:pt>
                <c:pt idx="540">
                  <c:v>11.580000000000361</c:v>
                </c:pt>
                <c:pt idx="541">
                  <c:v>11.582000000000361</c:v>
                </c:pt>
                <c:pt idx="542">
                  <c:v>11.584000000000362</c:v>
                </c:pt>
                <c:pt idx="543">
                  <c:v>11.586000000000363</c:v>
                </c:pt>
                <c:pt idx="544">
                  <c:v>11.588000000000363</c:v>
                </c:pt>
                <c:pt idx="545">
                  <c:v>11.590000000000364</c:v>
                </c:pt>
                <c:pt idx="546">
                  <c:v>11.592000000000365</c:v>
                </c:pt>
                <c:pt idx="547">
                  <c:v>11.594000000000365</c:v>
                </c:pt>
                <c:pt idx="548">
                  <c:v>11.596000000000366</c:v>
                </c:pt>
                <c:pt idx="549">
                  <c:v>11.598000000000367</c:v>
                </c:pt>
                <c:pt idx="550">
                  <c:v>11.600000000000367</c:v>
                </c:pt>
                <c:pt idx="551">
                  <c:v>11.602000000000368</c:v>
                </c:pt>
                <c:pt idx="552">
                  <c:v>11.604000000000369</c:v>
                </c:pt>
                <c:pt idx="553">
                  <c:v>11.606000000000369</c:v>
                </c:pt>
                <c:pt idx="554">
                  <c:v>11.60800000000037</c:v>
                </c:pt>
                <c:pt idx="555">
                  <c:v>11.610000000000371</c:v>
                </c:pt>
                <c:pt idx="556">
                  <c:v>11.612000000000371</c:v>
                </c:pt>
                <c:pt idx="557">
                  <c:v>11.614000000000372</c:v>
                </c:pt>
                <c:pt idx="558">
                  <c:v>11.616000000000373</c:v>
                </c:pt>
                <c:pt idx="559">
                  <c:v>11.618000000000373</c:v>
                </c:pt>
                <c:pt idx="560">
                  <c:v>11.620000000000374</c:v>
                </c:pt>
                <c:pt idx="561">
                  <c:v>11.622000000000375</c:v>
                </c:pt>
                <c:pt idx="562">
                  <c:v>11.624000000000375</c:v>
                </c:pt>
                <c:pt idx="563">
                  <c:v>11.626000000000376</c:v>
                </c:pt>
                <c:pt idx="564">
                  <c:v>11.628000000000377</c:v>
                </c:pt>
                <c:pt idx="565">
                  <c:v>11.630000000000377</c:v>
                </c:pt>
                <c:pt idx="566">
                  <c:v>11.632000000000378</c:v>
                </c:pt>
                <c:pt idx="567">
                  <c:v>11.634000000000379</c:v>
                </c:pt>
                <c:pt idx="568">
                  <c:v>11.636000000000379</c:v>
                </c:pt>
                <c:pt idx="569">
                  <c:v>11.63800000000038</c:v>
                </c:pt>
                <c:pt idx="570">
                  <c:v>11.640000000000381</c:v>
                </c:pt>
                <c:pt idx="571">
                  <c:v>11.642000000000381</c:v>
                </c:pt>
                <c:pt idx="572">
                  <c:v>11.644000000000382</c:v>
                </c:pt>
                <c:pt idx="573">
                  <c:v>11.646000000000383</c:v>
                </c:pt>
                <c:pt idx="574">
                  <c:v>11.648000000000383</c:v>
                </c:pt>
                <c:pt idx="575">
                  <c:v>11.650000000000384</c:v>
                </c:pt>
                <c:pt idx="576">
                  <c:v>11.652000000000385</c:v>
                </c:pt>
                <c:pt idx="577">
                  <c:v>11.654000000000385</c:v>
                </c:pt>
                <c:pt idx="578">
                  <c:v>11.656000000000386</c:v>
                </c:pt>
                <c:pt idx="579">
                  <c:v>11.658000000000387</c:v>
                </c:pt>
                <c:pt idx="580">
                  <c:v>11.660000000000387</c:v>
                </c:pt>
                <c:pt idx="581">
                  <c:v>11.662000000000388</c:v>
                </c:pt>
                <c:pt idx="582">
                  <c:v>11.664000000000389</c:v>
                </c:pt>
                <c:pt idx="583">
                  <c:v>11.666000000000389</c:v>
                </c:pt>
                <c:pt idx="584">
                  <c:v>11.66800000000039</c:v>
                </c:pt>
                <c:pt idx="585">
                  <c:v>11.670000000000391</c:v>
                </c:pt>
                <c:pt idx="586">
                  <c:v>11.672000000000391</c:v>
                </c:pt>
                <c:pt idx="587">
                  <c:v>11.674000000000392</c:v>
                </c:pt>
                <c:pt idx="588">
                  <c:v>11.676000000000393</c:v>
                </c:pt>
                <c:pt idx="589">
                  <c:v>11.678000000000393</c:v>
                </c:pt>
                <c:pt idx="590">
                  <c:v>11.680000000000394</c:v>
                </c:pt>
                <c:pt idx="591">
                  <c:v>11.682000000000395</c:v>
                </c:pt>
                <c:pt idx="592">
                  <c:v>11.684000000000395</c:v>
                </c:pt>
                <c:pt idx="593">
                  <c:v>11.686000000000396</c:v>
                </c:pt>
                <c:pt idx="594">
                  <c:v>11.688000000000397</c:v>
                </c:pt>
                <c:pt idx="595">
                  <c:v>11.690000000000397</c:v>
                </c:pt>
                <c:pt idx="596">
                  <c:v>11.692000000000398</c:v>
                </c:pt>
                <c:pt idx="597">
                  <c:v>11.694000000000399</c:v>
                </c:pt>
                <c:pt idx="598">
                  <c:v>11.696000000000399</c:v>
                </c:pt>
                <c:pt idx="599">
                  <c:v>11.6980000000004</c:v>
                </c:pt>
                <c:pt idx="600">
                  <c:v>11.700000000000401</c:v>
                </c:pt>
                <c:pt idx="601">
                  <c:v>11.702000000000401</c:v>
                </c:pt>
                <c:pt idx="602">
                  <c:v>11.704000000000402</c:v>
                </c:pt>
                <c:pt idx="603">
                  <c:v>11.706000000000403</c:v>
                </c:pt>
                <c:pt idx="604">
                  <c:v>11.708000000000403</c:v>
                </c:pt>
                <c:pt idx="605">
                  <c:v>11.710000000000404</c:v>
                </c:pt>
                <c:pt idx="606">
                  <c:v>11.712000000000405</c:v>
                </c:pt>
                <c:pt idx="607">
                  <c:v>11.714000000000405</c:v>
                </c:pt>
                <c:pt idx="608">
                  <c:v>11.716000000000406</c:v>
                </c:pt>
                <c:pt idx="609">
                  <c:v>11.718000000000407</c:v>
                </c:pt>
                <c:pt idx="610">
                  <c:v>11.720000000000407</c:v>
                </c:pt>
                <c:pt idx="611">
                  <c:v>11.722000000000408</c:v>
                </c:pt>
                <c:pt idx="612">
                  <c:v>11.724000000000409</c:v>
                </c:pt>
                <c:pt idx="613">
                  <c:v>11.726000000000409</c:v>
                </c:pt>
                <c:pt idx="614">
                  <c:v>11.72800000000041</c:v>
                </c:pt>
                <c:pt idx="615">
                  <c:v>11.730000000000411</c:v>
                </c:pt>
                <c:pt idx="616">
                  <c:v>11.732000000000411</c:v>
                </c:pt>
                <c:pt idx="617">
                  <c:v>11.734000000000412</c:v>
                </c:pt>
                <c:pt idx="618">
                  <c:v>11.736000000000413</c:v>
                </c:pt>
                <c:pt idx="619">
                  <c:v>11.738000000000413</c:v>
                </c:pt>
                <c:pt idx="620">
                  <c:v>11.740000000000414</c:v>
                </c:pt>
                <c:pt idx="621">
                  <c:v>11.742000000000415</c:v>
                </c:pt>
                <c:pt idx="622">
                  <c:v>11.744000000000415</c:v>
                </c:pt>
                <c:pt idx="623">
                  <c:v>11.746000000000416</c:v>
                </c:pt>
                <c:pt idx="624">
                  <c:v>11.748000000000417</c:v>
                </c:pt>
                <c:pt idx="625">
                  <c:v>11.750000000000417</c:v>
                </c:pt>
                <c:pt idx="626">
                  <c:v>11.752000000000418</c:v>
                </c:pt>
                <c:pt idx="627">
                  <c:v>11.754000000000419</c:v>
                </c:pt>
                <c:pt idx="628">
                  <c:v>11.756000000000419</c:v>
                </c:pt>
                <c:pt idx="629">
                  <c:v>11.75800000000042</c:v>
                </c:pt>
                <c:pt idx="630">
                  <c:v>11.760000000000421</c:v>
                </c:pt>
                <c:pt idx="631">
                  <c:v>11.762000000000421</c:v>
                </c:pt>
                <c:pt idx="632">
                  <c:v>11.764000000000422</c:v>
                </c:pt>
                <c:pt idx="633">
                  <c:v>11.766000000000423</c:v>
                </c:pt>
                <c:pt idx="634">
                  <c:v>11.768000000000423</c:v>
                </c:pt>
                <c:pt idx="635">
                  <c:v>11.770000000000424</c:v>
                </c:pt>
                <c:pt idx="636">
                  <c:v>11.772000000000425</c:v>
                </c:pt>
                <c:pt idx="637">
                  <c:v>11.774000000000425</c:v>
                </c:pt>
                <c:pt idx="638">
                  <c:v>11.776000000000426</c:v>
                </c:pt>
                <c:pt idx="639">
                  <c:v>11.778000000000427</c:v>
                </c:pt>
                <c:pt idx="640">
                  <c:v>11.780000000000427</c:v>
                </c:pt>
                <c:pt idx="641">
                  <c:v>11.782000000000428</c:v>
                </c:pt>
                <c:pt idx="642">
                  <c:v>11.784000000000429</c:v>
                </c:pt>
                <c:pt idx="643">
                  <c:v>11.786000000000429</c:v>
                </c:pt>
                <c:pt idx="644">
                  <c:v>11.78800000000043</c:v>
                </c:pt>
                <c:pt idx="645">
                  <c:v>11.790000000000431</c:v>
                </c:pt>
                <c:pt idx="646">
                  <c:v>11.792000000000431</c:v>
                </c:pt>
                <c:pt idx="647">
                  <c:v>11.794000000000432</c:v>
                </c:pt>
                <c:pt idx="648">
                  <c:v>11.796000000000433</c:v>
                </c:pt>
                <c:pt idx="649">
                  <c:v>11.798000000000433</c:v>
                </c:pt>
                <c:pt idx="650">
                  <c:v>11.800000000000434</c:v>
                </c:pt>
                <c:pt idx="651">
                  <c:v>11.802000000000435</c:v>
                </c:pt>
                <c:pt idx="652">
                  <c:v>11.804000000000435</c:v>
                </c:pt>
                <c:pt idx="653">
                  <c:v>11.806000000000436</c:v>
                </c:pt>
                <c:pt idx="654">
                  <c:v>11.808000000000437</c:v>
                </c:pt>
                <c:pt idx="655">
                  <c:v>11.810000000000437</c:v>
                </c:pt>
                <c:pt idx="656">
                  <c:v>11.812000000000438</c:v>
                </c:pt>
                <c:pt idx="657">
                  <c:v>11.814000000000439</c:v>
                </c:pt>
                <c:pt idx="658">
                  <c:v>11.816000000000439</c:v>
                </c:pt>
                <c:pt idx="659">
                  <c:v>11.81800000000044</c:v>
                </c:pt>
                <c:pt idx="660">
                  <c:v>11.820000000000441</c:v>
                </c:pt>
                <c:pt idx="661">
                  <c:v>11.822000000000441</c:v>
                </c:pt>
                <c:pt idx="662">
                  <c:v>11.824000000000442</c:v>
                </c:pt>
                <c:pt idx="663">
                  <c:v>11.826000000000443</c:v>
                </c:pt>
                <c:pt idx="664">
                  <c:v>11.828000000000443</c:v>
                </c:pt>
                <c:pt idx="665">
                  <c:v>11.830000000000444</c:v>
                </c:pt>
                <c:pt idx="666">
                  <c:v>11.832000000000445</c:v>
                </c:pt>
                <c:pt idx="667">
                  <c:v>11.834000000000445</c:v>
                </c:pt>
                <c:pt idx="668">
                  <c:v>11.836000000000446</c:v>
                </c:pt>
                <c:pt idx="669">
                  <c:v>11.838000000000447</c:v>
                </c:pt>
                <c:pt idx="670">
                  <c:v>11.840000000000447</c:v>
                </c:pt>
                <c:pt idx="671">
                  <c:v>11.842000000000448</c:v>
                </c:pt>
                <c:pt idx="672">
                  <c:v>11.844000000000449</c:v>
                </c:pt>
                <c:pt idx="673">
                  <c:v>11.84600000000045</c:v>
                </c:pt>
                <c:pt idx="674">
                  <c:v>11.84800000000045</c:v>
                </c:pt>
                <c:pt idx="675">
                  <c:v>11.850000000000451</c:v>
                </c:pt>
                <c:pt idx="676">
                  <c:v>11.852000000000452</c:v>
                </c:pt>
                <c:pt idx="677">
                  <c:v>11.854000000000452</c:v>
                </c:pt>
                <c:pt idx="678">
                  <c:v>11.856000000000453</c:v>
                </c:pt>
                <c:pt idx="679">
                  <c:v>11.858000000000454</c:v>
                </c:pt>
                <c:pt idx="680">
                  <c:v>11.860000000000454</c:v>
                </c:pt>
                <c:pt idx="681">
                  <c:v>11.862000000000455</c:v>
                </c:pt>
                <c:pt idx="682">
                  <c:v>11.864000000000456</c:v>
                </c:pt>
                <c:pt idx="683">
                  <c:v>11.866000000000456</c:v>
                </c:pt>
                <c:pt idx="684">
                  <c:v>11.868000000000457</c:v>
                </c:pt>
                <c:pt idx="685">
                  <c:v>11.870000000000458</c:v>
                </c:pt>
                <c:pt idx="686">
                  <c:v>11.872000000000458</c:v>
                </c:pt>
                <c:pt idx="687">
                  <c:v>11.874000000000459</c:v>
                </c:pt>
                <c:pt idx="688">
                  <c:v>11.87600000000046</c:v>
                </c:pt>
                <c:pt idx="689">
                  <c:v>11.87800000000046</c:v>
                </c:pt>
                <c:pt idx="690">
                  <c:v>11.880000000000461</c:v>
                </c:pt>
                <c:pt idx="691">
                  <c:v>11.882000000000462</c:v>
                </c:pt>
                <c:pt idx="692">
                  <c:v>11.884000000000462</c:v>
                </c:pt>
                <c:pt idx="693">
                  <c:v>11.886000000000463</c:v>
                </c:pt>
                <c:pt idx="694">
                  <c:v>11.888000000000464</c:v>
                </c:pt>
                <c:pt idx="695">
                  <c:v>11.890000000000464</c:v>
                </c:pt>
                <c:pt idx="696">
                  <c:v>11.892000000000465</c:v>
                </c:pt>
                <c:pt idx="697">
                  <c:v>11.894000000000466</c:v>
                </c:pt>
                <c:pt idx="698">
                  <c:v>11.896000000000466</c:v>
                </c:pt>
                <c:pt idx="699">
                  <c:v>11.898000000000467</c:v>
                </c:pt>
                <c:pt idx="700">
                  <c:v>11.900000000000468</c:v>
                </c:pt>
                <c:pt idx="701">
                  <c:v>11.902000000000468</c:v>
                </c:pt>
                <c:pt idx="702">
                  <c:v>11.904000000000469</c:v>
                </c:pt>
                <c:pt idx="703">
                  <c:v>11.90600000000047</c:v>
                </c:pt>
                <c:pt idx="704">
                  <c:v>11.90800000000047</c:v>
                </c:pt>
                <c:pt idx="705">
                  <c:v>11.910000000000471</c:v>
                </c:pt>
                <c:pt idx="706">
                  <c:v>11.912000000000472</c:v>
                </c:pt>
                <c:pt idx="707">
                  <c:v>11.914000000000472</c:v>
                </c:pt>
                <c:pt idx="708">
                  <c:v>11.916000000000473</c:v>
                </c:pt>
                <c:pt idx="709">
                  <c:v>11.918000000000474</c:v>
                </c:pt>
                <c:pt idx="710">
                  <c:v>11.920000000000474</c:v>
                </c:pt>
                <c:pt idx="711">
                  <c:v>11.922000000000475</c:v>
                </c:pt>
                <c:pt idx="712">
                  <c:v>11.924000000000476</c:v>
                </c:pt>
                <c:pt idx="713">
                  <c:v>11.926000000000476</c:v>
                </c:pt>
                <c:pt idx="714">
                  <c:v>11.928000000000477</c:v>
                </c:pt>
                <c:pt idx="715">
                  <c:v>11.930000000000478</c:v>
                </c:pt>
                <c:pt idx="716">
                  <c:v>11.932000000000478</c:v>
                </c:pt>
                <c:pt idx="717">
                  <c:v>11.934000000000479</c:v>
                </c:pt>
                <c:pt idx="718">
                  <c:v>11.93600000000048</c:v>
                </c:pt>
                <c:pt idx="719">
                  <c:v>11.93800000000048</c:v>
                </c:pt>
                <c:pt idx="720">
                  <c:v>11.940000000000481</c:v>
                </c:pt>
                <c:pt idx="721">
                  <c:v>11.942000000000482</c:v>
                </c:pt>
                <c:pt idx="722">
                  <c:v>11.944000000000482</c:v>
                </c:pt>
                <c:pt idx="723">
                  <c:v>11.946000000000483</c:v>
                </c:pt>
                <c:pt idx="724">
                  <c:v>11.948000000000484</c:v>
                </c:pt>
                <c:pt idx="725">
                  <c:v>11.950000000000484</c:v>
                </c:pt>
                <c:pt idx="726">
                  <c:v>11.952000000000485</c:v>
                </c:pt>
                <c:pt idx="727">
                  <c:v>11.954000000000486</c:v>
                </c:pt>
                <c:pt idx="728">
                  <c:v>11.956000000000486</c:v>
                </c:pt>
                <c:pt idx="729">
                  <c:v>11.958000000000487</c:v>
                </c:pt>
                <c:pt idx="730">
                  <c:v>11.960000000000488</c:v>
                </c:pt>
                <c:pt idx="731">
                  <c:v>11.962000000000488</c:v>
                </c:pt>
                <c:pt idx="732">
                  <c:v>11.964000000000489</c:v>
                </c:pt>
                <c:pt idx="733">
                  <c:v>11.96600000000049</c:v>
                </c:pt>
                <c:pt idx="734">
                  <c:v>11.96800000000049</c:v>
                </c:pt>
                <c:pt idx="735">
                  <c:v>11.970000000000491</c:v>
                </c:pt>
                <c:pt idx="736">
                  <c:v>11.972000000000492</c:v>
                </c:pt>
                <c:pt idx="737">
                  <c:v>11.974000000000492</c:v>
                </c:pt>
                <c:pt idx="738">
                  <c:v>11.976000000000493</c:v>
                </c:pt>
                <c:pt idx="739">
                  <c:v>11.978000000000494</c:v>
                </c:pt>
                <c:pt idx="740">
                  <c:v>11.980000000000494</c:v>
                </c:pt>
                <c:pt idx="741">
                  <c:v>11.982000000000495</c:v>
                </c:pt>
                <c:pt idx="742">
                  <c:v>11.984000000000496</c:v>
                </c:pt>
                <c:pt idx="743">
                  <c:v>11.986000000000496</c:v>
                </c:pt>
                <c:pt idx="744">
                  <c:v>11.988000000000497</c:v>
                </c:pt>
                <c:pt idx="745">
                  <c:v>11.990000000000498</c:v>
                </c:pt>
                <c:pt idx="746">
                  <c:v>11.992000000000498</c:v>
                </c:pt>
                <c:pt idx="747">
                  <c:v>11.994000000000499</c:v>
                </c:pt>
                <c:pt idx="748">
                  <c:v>11.9960000000005</c:v>
                </c:pt>
                <c:pt idx="749">
                  <c:v>11.9980000000005</c:v>
                </c:pt>
                <c:pt idx="750">
                  <c:v>12.000000000000501</c:v>
                </c:pt>
                <c:pt idx="751">
                  <c:v>12.002000000000502</c:v>
                </c:pt>
                <c:pt idx="752">
                  <c:v>12.004000000000502</c:v>
                </c:pt>
                <c:pt idx="753">
                  <c:v>12.006000000000503</c:v>
                </c:pt>
                <c:pt idx="754">
                  <c:v>12.008000000000504</c:v>
                </c:pt>
                <c:pt idx="755">
                  <c:v>12.010000000000504</c:v>
                </c:pt>
                <c:pt idx="756">
                  <c:v>12.012000000000505</c:v>
                </c:pt>
                <c:pt idx="757">
                  <c:v>12.014000000000506</c:v>
                </c:pt>
                <c:pt idx="758">
                  <c:v>12.016000000000506</c:v>
                </c:pt>
                <c:pt idx="759">
                  <c:v>12.018000000000507</c:v>
                </c:pt>
                <c:pt idx="760">
                  <c:v>12.020000000000508</c:v>
                </c:pt>
                <c:pt idx="761">
                  <c:v>12.022000000000508</c:v>
                </c:pt>
                <c:pt idx="762">
                  <c:v>12.024000000000509</c:v>
                </c:pt>
                <c:pt idx="763">
                  <c:v>12.02600000000051</c:v>
                </c:pt>
                <c:pt idx="764">
                  <c:v>12.02800000000051</c:v>
                </c:pt>
                <c:pt idx="765">
                  <c:v>12.030000000000511</c:v>
                </c:pt>
                <c:pt idx="766">
                  <c:v>12.032000000000512</c:v>
                </c:pt>
                <c:pt idx="767">
                  <c:v>12.034000000000512</c:v>
                </c:pt>
                <c:pt idx="768">
                  <c:v>12.036000000000513</c:v>
                </c:pt>
                <c:pt idx="769">
                  <c:v>12.038000000000514</c:v>
                </c:pt>
                <c:pt idx="770">
                  <c:v>12.040000000000514</c:v>
                </c:pt>
                <c:pt idx="771">
                  <c:v>12.042000000000515</c:v>
                </c:pt>
                <c:pt idx="772">
                  <c:v>12.044000000000516</c:v>
                </c:pt>
                <c:pt idx="773">
                  <c:v>12.046000000000516</c:v>
                </c:pt>
                <c:pt idx="774">
                  <c:v>12.048000000000517</c:v>
                </c:pt>
                <c:pt idx="775">
                  <c:v>12.050000000000518</c:v>
                </c:pt>
                <c:pt idx="776">
                  <c:v>12.052000000000518</c:v>
                </c:pt>
                <c:pt idx="777">
                  <c:v>12.054000000000519</c:v>
                </c:pt>
                <c:pt idx="778">
                  <c:v>12.05600000000052</c:v>
                </c:pt>
                <c:pt idx="779">
                  <c:v>12.05800000000052</c:v>
                </c:pt>
                <c:pt idx="780">
                  <c:v>12.060000000000521</c:v>
                </c:pt>
                <c:pt idx="781">
                  <c:v>12.062000000000522</c:v>
                </c:pt>
                <c:pt idx="782">
                  <c:v>12.064000000000522</c:v>
                </c:pt>
                <c:pt idx="783">
                  <c:v>12.066000000000523</c:v>
                </c:pt>
                <c:pt idx="784">
                  <c:v>12.068000000000524</c:v>
                </c:pt>
                <c:pt idx="785">
                  <c:v>12.070000000000524</c:v>
                </c:pt>
                <c:pt idx="786">
                  <c:v>12.072000000000525</c:v>
                </c:pt>
                <c:pt idx="787">
                  <c:v>12.074000000000526</c:v>
                </c:pt>
                <c:pt idx="788">
                  <c:v>12.076000000000526</c:v>
                </c:pt>
                <c:pt idx="789">
                  <c:v>12.078000000000527</c:v>
                </c:pt>
                <c:pt idx="790">
                  <c:v>12.080000000000528</c:v>
                </c:pt>
                <c:pt idx="791">
                  <c:v>12.082000000000528</c:v>
                </c:pt>
                <c:pt idx="792">
                  <c:v>12.084000000000529</c:v>
                </c:pt>
                <c:pt idx="793">
                  <c:v>12.08600000000053</c:v>
                </c:pt>
                <c:pt idx="794">
                  <c:v>12.08800000000053</c:v>
                </c:pt>
                <c:pt idx="795">
                  <c:v>12.090000000000531</c:v>
                </c:pt>
                <c:pt idx="796">
                  <c:v>12.092000000000532</c:v>
                </c:pt>
                <c:pt idx="797">
                  <c:v>12.094000000000532</c:v>
                </c:pt>
                <c:pt idx="798">
                  <c:v>12.096000000000533</c:v>
                </c:pt>
                <c:pt idx="799">
                  <c:v>12.098000000000534</c:v>
                </c:pt>
                <c:pt idx="800">
                  <c:v>12.100000000000534</c:v>
                </c:pt>
                <c:pt idx="801">
                  <c:v>12.102000000000535</c:v>
                </c:pt>
                <c:pt idx="802">
                  <c:v>12.104000000000536</c:v>
                </c:pt>
                <c:pt idx="803">
                  <c:v>12.106000000000536</c:v>
                </c:pt>
                <c:pt idx="804">
                  <c:v>12.108000000000537</c:v>
                </c:pt>
                <c:pt idx="805">
                  <c:v>12.110000000000538</c:v>
                </c:pt>
                <c:pt idx="806">
                  <c:v>12.112000000000538</c:v>
                </c:pt>
                <c:pt idx="807">
                  <c:v>12.114000000000539</c:v>
                </c:pt>
                <c:pt idx="808">
                  <c:v>12.11600000000054</c:v>
                </c:pt>
                <c:pt idx="809">
                  <c:v>12.11800000000054</c:v>
                </c:pt>
                <c:pt idx="810">
                  <c:v>12.120000000000541</c:v>
                </c:pt>
                <c:pt idx="811">
                  <c:v>12.122000000000542</c:v>
                </c:pt>
                <c:pt idx="812">
                  <c:v>12.124000000000542</c:v>
                </c:pt>
                <c:pt idx="813">
                  <c:v>12.126000000000543</c:v>
                </c:pt>
                <c:pt idx="814">
                  <c:v>12.128000000000544</c:v>
                </c:pt>
                <c:pt idx="815">
                  <c:v>12.130000000000544</c:v>
                </c:pt>
                <c:pt idx="816">
                  <c:v>12.132000000000545</c:v>
                </c:pt>
                <c:pt idx="817">
                  <c:v>12.134000000000546</c:v>
                </c:pt>
                <c:pt idx="818">
                  <c:v>12.136000000000546</c:v>
                </c:pt>
                <c:pt idx="819">
                  <c:v>12.138000000000547</c:v>
                </c:pt>
                <c:pt idx="820">
                  <c:v>12.140000000000548</c:v>
                </c:pt>
                <c:pt idx="821">
                  <c:v>12.142000000000548</c:v>
                </c:pt>
                <c:pt idx="822">
                  <c:v>12.144000000000549</c:v>
                </c:pt>
                <c:pt idx="823">
                  <c:v>12.14600000000055</c:v>
                </c:pt>
                <c:pt idx="824">
                  <c:v>12.14800000000055</c:v>
                </c:pt>
                <c:pt idx="825">
                  <c:v>12.150000000000551</c:v>
                </c:pt>
                <c:pt idx="826">
                  <c:v>12.152000000000552</c:v>
                </c:pt>
                <c:pt idx="827">
                  <c:v>12.154000000000552</c:v>
                </c:pt>
                <c:pt idx="828">
                  <c:v>12.156000000000553</c:v>
                </c:pt>
                <c:pt idx="829">
                  <c:v>12.158000000000554</c:v>
                </c:pt>
                <c:pt idx="830">
                  <c:v>12.160000000000554</c:v>
                </c:pt>
                <c:pt idx="831">
                  <c:v>12.162000000000555</c:v>
                </c:pt>
                <c:pt idx="832">
                  <c:v>12.164000000000556</c:v>
                </c:pt>
                <c:pt idx="833">
                  <c:v>12.166000000000556</c:v>
                </c:pt>
                <c:pt idx="834">
                  <c:v>12.168000000000557</c:v>
                </c:pt>
                <c:pt idx="835">
                  <c:v>12.170000000000558</c:v>
                </c:pt>
                <c:pt idx="836">
                  <c:v>12.172000000000558</c:v>
                </c:pt>
                <c:pt idx="837">
                  <c:v>12.174000000000559</c:v>
                </c:pt>
                <c:pt idx="838">
                  <c:v>12.17600000000056</c:v>
                </c:pt>
                <c:pt idx="839">
                  <c:v>12.17800000000056</c:v>
                </c:pt>
                <c:pt idx="840">
                  <c:v>12.180000000000561</c:v>
                </c:pt>
                <c:pt idx="841">
                  <c:v>12.182000000000562</c:v>
                </c:pt>
                <c:pt idx="842">
                  <c:v>12.184000000000562</c:v>
                </c:pt>
                <c:pt idx="843">
                  <c:v>12.186000000000563</c:v>
                </c:pt>
                <c:pt idx="844">
                  <c:v>12.188000000000564</c:v>
                </c:pt>
                <c:pt idx="845">
                  <c:v>12.190000000000564</c:v>
                </c:pt>
                <c:pt idx="846">
                  <c:v>12.192000000000565</c:v>
                </c:pt>
                <c:pt idx="847">
                  <c:v>12.194000000000566</c:v>
                </c:pt>
                <c:pt idx="848">
                  <c:v>12.196000000000566</c:v>
                </c:pt>
                <c:pt idx="849">
                  <c:v>12.198000000000567</c:v>
                </c:pt>
                <c:pt idx="850">
                  <c:v>12.200000000000568</c:v>
                </c:pt>
                <c:pt idx="851">
                  <c:v>12.202000000000568</c:v>
                </c:pt>
                <c:pt idx="852">
                  <c:v>12.204000000000569</c:v>
                </c:pt>
                <c:pt idx="853">
                  <c:v>12.20600000000057</c:v>
                </c:pt>
                <c:pt idx="854">
                  <c:v>12.20800000000057</c:v>
                </c:pt>
                <c:pt idx="855">
                  <c:v>12.210000000000571</c:v>
                </c:pt>
                <c:pt idx="856">
                  <c:v>12.212000000000572</c:v>
                </c:pt>
                <c:pt idx="857">
                  <c:v>12.214000000000572</c:v>
                </c:pt>
                <c:pt idx="858">
                  <c:v>12.216000000000573</c:v>
                </c:pt>
                <c:pt idx="859">
                  <c:v>12.218000000000574</c:v>
                </c:pt>
                <c:pt idx="860">
                  <c:v>12.220000000000574</c:v>
                </c:pt>
                <c:pt idx="861">
                  <c:v>12.222000000000575</c:v>
                </c:pt>
                <c:pt idx="862">
                  <c:v>12.224000000000576</c:v>
                </c:pt>
                <c:pt idx="863">
                  <c:v>12.226000000000576</c:v>
                </c:pt>
                <c:pt idx="864">
                  <c:v>12.228000000000577</c:v>
                </c:pt>
                <c:pt idx="865">
                  <c:v>12.230000000000578</c:v>
                </c:pt>
                <c:pt idx="866">
                  <c:v>12.232000000000578</c:v>
                </c:pt>
                <c:pt idx="867">
                  <c:v>12.234000000000579</c:v>
                </c:pt>
                <c:pt idx="868">
                  <c:v>12.23600000000058</c:v>
                </c:pt>
                <c:pt idx="869">
                  <c:v>12.23800000000058</c:v>
                </c:pt>
                <c:pt idx="870">
                  <c:v>12.240000000000581</c:v>
                </c:pt>
                <c:pt idx="871">
                  <c:v>12.242000000000582</c:v>
                </c:pt>
                <c:pt idx="872">
                  <c:v>12.244000000000582</c:v>
                </c:pt>
                <c:pt idx="873">
                  <c:v>12.246000000000583</c:v>
                </c:pt>
                <c:pt idx="874">
                  <c:v>12.248000000000584</c:v>
                </c:pt>
                <c:pt idx="875">
                  <c:v>12.250000000000584</c:v>
                </c:pt>
                <c:pt idx="876">
                  <c:v>12.252000000000585</c:v>
                </c:pt>
                <c:pt idx="877">
                  <c:v>12.254000000000586</c:v>
                </c:pt>
                <c:pt idx="878">
                  <c:v>12.256000000000586</c:v>
                </c:pt>
                <c:pt idx="879">
                  <c:v>12.258000000000587</c:v>
                </c:pt>
                <c:pt idx="880">
                  <c:v>12.260000000000588</c:v>
                </c:pt>
                <c:pt idx="881">
                  <c:v>12.262000000000588</c:v>
                </c:pt>
                <c:pt idx="882">
                  <c:v>12.264000000000589</c:v>
                </c:pt>
                <c:pt idx="883">
                  <c:v>12.26600000000059</c:v>
                </c:pt>
                <c:pt idx="884">
                  <c:v>12.26800000000059</c:v>
                </c:pt>
                <c:pt idx="885">
                  <c:v>12.270000000000591</c:v>
                </c:pt>
                <c:pt idx="886">
                  <c:v>12.272000000000592</c:v>
                </c:pt>
                <c:pt idx="887">
                  <c:v>12.274000000000592</c:v>
                </c:pt>
                <c:pt idx="888">
                  <c:v>12.276000000000593</c:v>
                </c:pt>
                <c:pt idx="889">
                  <c:v>12.278000000000594</c:v>
                </c:pt>
                <c:pt idx="890">
                  <c:v>12.280000000000594</c:v>
                </c:pt>
                <c:pt idx="891">
                  <c:v>12.282000000000595</c:v>
                </c:pt>
                <c:pt idx="892">
                  <c:v>12.284000000000596</c:v>
                </c:pt>
                <c:pt idx="893">
                  <c:v>12.286000000000596</c:v>
                </c:pt>
                <c:pt idx="894">
                  <c:v>12.288000000000597</c:v>
                </c:pt>
                <c:pt idx="895">
                  <c:v>12.290000000000598</c:v>
                </c:pt>
                <c:pt idx="896">
                  <c:v>12.292000000000598</c:v>
                </c:pt>
                <c:pt idx="897">
                  <c:v>12.294000000000599</c:v>
                </c:pt>
                <c:pt idx="898">
                  <c:v>12.2960000000006</c:v>
                </c:pt>
                <c:pt idx="899">
                  <c:v>12.2980000000006</c:v>
                </c:pt>
                <c:pt idx="900">
                  <c:v>12.300000000000601</c:v>
                </c:pt>
                <c:pt idx="901">
                  <c:v>12.302000000000602</c:v>
                </c:pt>
                <c:pt idx="902">
                  <c:v>12.304000000000602</c:v>
                </c:pt>
                <c:pt idx="903">
                  <c:v>12.306000000000603</c:v>
                </c:pt>
                <c:pt idx="904">
                  <c:v>12.308000000000604</c:v>
                </c:pt>
                <c:pt idx="905">
                  <c:v>12.310000000000604</c:v>
                </c:pt>
                <c:pt idx="906">
                  <c:v>12.312000000000605</c:v>
                </c:pt>
                <c:pt idx="907">
                  <c:v>12.314000000000606</c:v>
                </c:pt>
                <c:pt idx="908">
                  <c:v>12.316000000000606</c:v>
                </c:pt>
                <c:pt idx="909">
                  <c:v>12.318000000000607</c:v>
                </c:pt>
                <c:pt idx="910">
                  <c:v>12.320000000000608</c:v>
                </c:pt>
                <c:pt idx="911">
                  <c:v>12.322000000000608</c:v>
                </c:pt>
                <c:pt idx="912">
                  <c:v>12.324000000000609</c:v>
                </c:pt>
                <c:pt idx="913">
                  <c:v>12.32600000000061</c:v>
                </c:pt>
                <c:pt idx="914">
                  <c:v>12.32800000000061</c:v>
                </c:pt>
                <c:pt idx="915">
                  <c:v>12.330000000000611</c:v>
                </c:pt>
                <c:pt idx="916">
                  <c:v>12.332000000000612</c:v>
                </c:pt>
                <c:pt idx="917">
                  <c:v>12.334000000000612</c:v>
                </c:pt>
                <c:pt idx="918">
                  <c:v>12.336000000000613</c:v>
                </c:pt>
                <c:pt idx="919">
                  <c:v>12.338000000000614</c:v>
                </c:pt>
                <c:pt idx="920">
                  <c:v>12.340000000000614</c:v>
                </c:pt>
                <c:pt idx="921">
                  <c:v>12.342000000000615</c:v>
                </c:pt>
                <c:pt idx="922">
                  <c:v>12.344000000000616</c:v>
                </c:pt>
                <c:pt idx="923">
                  <c:v>12.346000000000616</c:v>
                </c:pt>
                <c:pt idx="924">
                  <c:v>12.348000000000617</c:v>
                </c:pt>
                <c:pt idx="925">
                  <c:v>12.350000000000618</c:v>
                </c:pt>
                <c:pt idx="926">
                  <c:v>12.352000000000618</c:v>
                </c:pt>
                <c:pt idx="927">
                  <c:v>12.354000000000619</c:v>
                </c:pt>
                <c:pt idx="928">
                  <c:v>12.35600000000062</c:v>
                </c:pt>
                <c:pt idx="929">
                  <c:v>12.35800000000062</c:v>
                </c:pt>
                <c:pt idx="930">
                  <c:v>12.360000000000621</c:v>
                </c:pt>
                <c:pt idx="931">
                  <c:v>12.362000000000622</c:v>
                </c:pt>
                <c:pt idx="932">
                  <c:v>12.364000000000622</c:v>
                </c:pt>
                <c:pt idx="933">
                  <c:v>12.366000000000623</c:v>
                </c:pt>
                <c:pt idx="934">
                  <c:v>12.368000000000624</c:v>
                </c:pt>
                <c:pt idx="935">
                  <c:v>12.370000000000624</c:v>
                </c:pt>
                <c:pt idx="936">
                  <c:v>12.372000000000625</c:v>
                </c:pt>
                <c:pt idx="937">
                  <c:v>12.374000000000626</c:v>
                </c:pt>
                <c:pt idx="938">
                  <c:v>12.376000000000626</c:v>
                </c:pt>
                <c:pt idx="939">
                  <c:v>12.378000000000627</c:v>
                </c:pt>
                <c:pt idx="940">
                  <c:v>12.380000000000628</c:v>
                </c:pt>
                <c:pt idx="941">
                  <c:v>12.382000000000629</c:v>
                </c:pt>
                <c:pt idx="942">
                  <c:v>12.384000000000629</c:v>
                </c:pt>
                <c:pt idx="943">
                  <c:v>12.38600000000063</c:v>
                </c:pt>
                <c:pt idx="944">
                  <c:v>12.388000000000631</c:v>
                </c:pt>
                <c:pt idx="945">
                  <c:v>12.390000000000631</c:v>
                </c:pt>
                <c:pt idx="946">
                  <c:v>12.392000000000632</c:v>
                </c:pt>
                <c:pt idx="947">
                  <c:v>12.394000000000633</c:v>
                </c:pt>
                <c:pt idx="948">
                  <c:v>12.396000000000633</c:v>
                </c:pt>
                <c:pt idx="949">
                  <c:v>12.398000000000634</c:v>
                </c:pt>
                <c:pt idx="950">
                  <c:v>12.400000000000635</c:v>
                </c:pt>
                <c:pt idx="951">
                  <c:v>12.402000000000635</c:v>
                </c:pt>
                <c:pt idx="952">
                  <c:v>12.404000000000636</c:v>
                </c:pt>
                <c:pt idx="953">
                  <c:v>12.406000000000637</c:v>
                </c:pt>
                <c:pt idx="954">
                  <c:v>12.408000000000637</c:v>
                </c:pt>
                <c:pt idx="955">
                  <c:v>12.410000000000638</c:v>
                </c:pt>
                <c:pt idx="956">
                  <c:v>12.412000000000639</c:v>
                </c:pt>
                <c:pt idx="957">
                  <c:v>12.414000000000639</c:v>
                </c:pt>
                <c:pt idx="958">
                  <c:v>12.41600000000064</c:v>
                </c:pt>
                <c:pt idx="959">
                  <c:v>12.418000000000641</c:v>
                </c:pt>
                <c:pt idx="960">
                  <c:v>12.420000000000641</c:v>
                </c:pt>
                <c:pt idx="961">
                  <c:v>12.422000000000642</c:v>
                </c:pt>
                <c:pt idx="962">
                  <c:v>12.424000000000643</c:v>
                </c:pt>
                <c:pt idx="963">
                  <c:v>12.426000000000643</c:v>
                </c:pt>
                <c:pt idx="964">
                  <c:v>12.428000000000644</c:v>
                </c:pt>
                <c:pt idx="965">
                  <c:v>12.430000000000645</c:v>
                </c:pt>
                <c:pt idx="966">
                  <c:v>12.432000000000645</c:v>
                </c:pt>
                <c:pt idx="967">
                  <c:v>12.434000000000646</c:v>
                </c:pt>
                <c:pt idx="968">
                  <c:v>12.436000000000647</c:v>
                </c:pt>
                <c:pt idx="969">
                  <c:v>12.438000000000647</c:v>
                </c:pt>
                <c:pt idx="970">
                  <c:v>12.440000000000648</c:v>
                </c:pt>
                <c:pt idx="971">
                  <c:v>12.442000000000649</c:v>
                </c:pt>
                <c:pt idx="972">
                  <c:v>12.444000000000649</c:v>
                </c:pt>
                <c:pt idx="973">
                  <c:v>12.44600000000065</c:v>
                </c:pt>
                <c:pt idx="974">
                  <c:v>12.448000000000651</c:v>
                </c:pt>
                <c:pt idx="975">
                  <c:v>12.450000000000651</c:v>
                </c:pt>
                <c:pt idx="976">
                  <c:v>12.452000000000652</c:v>
                </c:pt>
                <c:pt idx="977">
                  <c:v>12.454000000000653</c:v>
                </c:pt>
                <c:pt idx="978">
                  <c:v>12.456000000000653</c:v>
                </c:pt>
                <c:pt idx="979">
                  <c:v>12.458000000000654</c:v>
                </c:pt>
                <c:pt idx="980">
                  <c:v>12.460000000000655</c:v>
                </c:pt>
                <c:pt idx="981">
                  <c:v>12.462000000000655</c:v>
                </c:pt>
                <c:pt idx="982">
                  <c:v>12.464000000000656</c:v>
                </c:pt>
                <c:pt idx="983">
                  <c:v>12.466000000000657</c:v>
                </c:pt>
                <c:pt idx="984">
                  <c:v>12.468000000000657</c:v>
                </c:pt>
                <c:pt idx="985">
                  <c:v>12.470000000000658</c:v>
                </c:pt>
                <c:pt idx="986">
                  <c:v>12.472000000000659</c:v>
                </c:pt>
                <c:pt idx="987">
                  <c:v>12.474000000000659</c:v>
                </c:pt>
                <c:pt idx="988">
                  <c:v>12.47600000000066</c:v>
                </c:pt>
                <c:pt idx="989">
                  <c:v>12.478000000000661</c:v>
                </c:pt>
                <c:pt idx="990">
                  <c:v>12.480000000000661</c:v>
                </c:pt>
                <c:pt idx="991">
                  <c:v>12.482000000000662</c:v>
                </c:pt>
                <c:pt idx="992">
                  <c:v>12.484000000000663</c:v>
                </c:pt>
                <c:pt idx="993">
                  <c:v>12.486000000000663</c:v>
                </c:pt>
                <c:pt idx="994">
                  <c:v>12.488000000000664</c:v>
                </c:pt>
                <c:pt idx="995">
                  <c:v>12.490000000000665</c:v>
                </c:pt>
                <c:pt idx="996">
                  <c:v>12.492000000000665</c:v>
                </c:pt>
                <c:pt idx="997">
                  <c:v>12.494000000000666</c:v>
                </c:pt>
                <c:pt idx="998">
                  <c:v>12.496000000000667</c:v>
                </c:pt>
                <c:pt idx="999">
                  <c:v>12.498000000000667</c:v>
                </c:pt>
              </c:numCache>
            </c:numRef>
          </c:xVal>
          <c:yVal>
            <c:numRef>
              <c:f>'Z- Dist'!$J$69:$J$1068</c:f>
              <c:numCache>
                <c:formatCode>##0.00E+0</c:formatCode>
                <c:ptCount val="1000"/>
                <c:pt idx="0">
                  <c:v>5.3532090305954147E-4</c:v>
                </c:pt>
                <c:pt idx="1">
                  <c:v>5.5271051634521299E-4</c:v>
                </c:pt>
                <c:pt idx="2">
                  <c:v>5.7062850052707833E-4</c:v>
                </c:pt>
                <c:pt idx="3">
                  <c:v>5.8908965393484616E-4</c:v>
                </c:pt>
                <c:pt idx="4">
                  <c:v>6.0810914817529648E-4</c:v>
                </c:pt>
                <c:pt idx="5">
                  <c:v>6.2770253626216201E-4</c:v>
                </c:pt>
                <c:pt idx="6">
                  <c:v>6.478857608847498E-4</c:v>
                </c:pt>
                <c:pt idx="7">
                  <c:v>6.6867516281655763E-4</c:v>
                </c:pt>
                <c:pt idx="8">
                  <c:v>6.9008748946510975E-4</c:v>
                </c:pt>
                <c:pt idx="9">
                  <c:v>7.1213990356422798E-4</c:v>
                </c:pt>
                <c:pt idx="10">
                  <c:v>7.3484999200990476E-4</c:v>
                </c:pt>
                <c:pt idx="11">
                  <c:v>7.5823577484093946E-4</c:v>
                </c:pt>
                <c:pt idx="12">
                  <c:v>7.8231571436545644E-4</c:v>
                </c:pt>
                <c:pt idx="13">
                  <c:v>8.0710872443439416E-4</c:v>
                </c:pt>
                <c:pt idx="14">
                  <c:v>8.326341798630374E-4</c:v>
                </c:pt>
                <c:pt idx="15">
                  <c:v>8.5891192600160164E-4</c:v>
                </c:pt>
                <c:pt idx="16">
                  <c:v>8.859622884558714E-4</c:v>
                </c:pt>
                <c:pt idx="17">
                  <c:v>9.1380608295884961E-4</c:v>
                </c:pt>
                <c:pt idx="18">
                  <c:v>9.4246462539432439E-4</c:v>
                </c:pt>
                <c:pt idx="19">
                  <c:v>9.7195974197323014E-4</c:v>
                </c:pt>
                <c:pt idx="20">
                  <c:v>1.0023137795636488E-3</c:v>
                </c:pt>
                <c:pt idx="21">
                  <c:v>1.0335496161752193E-3</c:v>
                </c:pt>
                <c:pt idx="22">
                  <c:v>1.0656906715987235E-3</c:v>
                </c:pt>
                <c:pt idx="23">
                  <c:v>1.0987609182015194E-3</c:v>
                </c:pt>
                <c:pt idx="24">
                  <c:v>1.1327848918794995E-3</c:v>
                </c:pt>
                <c:pt idx="25">
                  <c:v>1.1677877031661366E-3</c:v>
                </c:pt>
                <c:pt idx="26">
                  <c:v>1.2037950484991963E-3</c:v>
                </c:pt>
                <c:pt idx="27">
                  <c:v>1.2408332216455713E-3</c:v>
                </c:pt>
                <c:pt idx="28">
                  <c:v>1.2789291252846954E-3</c:v>
                </c:pt>
                <c:pt idx="29">
                  <c:v>1.3181102827509023E-3</c:v>
                </c:pt>
                <c:pt idx="30">
                  <c:v>1.3584048499350281E-3</c:v>
                </c:pt>
                <c:pt idx="31">
                  <c:v>1.3998416273455308E-3</c:v>
                </c:pt>
                <c:pt idx="32">
                  <c:v>1.4424500723292921E-3</c:v>
                </c:pt>
                <c:pt idx="33">
                  <c:v>1.4862603114522356E-3</c:v>
                </c:pt>
                <c:pt idx="34">
                  <c:v>1.5313031530397858E-3</c:v>
                </c:pt>
                <c:pt idx="35">
                  <c:v>1.5776100998771759E-3</c:v>
                </c:pt>
                <c:pt idx="36">
                  <c:v>1.6252133620694846E-3</c:v>
                </c:pt>
                <c:pt idx="37">
                  <c:v>1.6741458700612413E-3</c:v>
                </c:pt>
                <c:pt idx="38">
                  <c:v>1.7244412878153522E-3</c:v>
                </c:pt>
                <c:pt idx="39">
                  <c:v>1.7761340261510023E-3</c:v>
                </c:pt>
                <c:pt idx="40">
                  <c:v>1.8292592562401467E-3</c:v>
                </c:pt>
                <c:pt idx="41">
                  <c:v>1.8838529232620763E-3</c:v>
                </c:pt>
                <c:pt idx="42">
                  <c:v>1.9399517602154788E-3</c:v>
                </c:pt>
                <c:pt idx="43">
                  <c:v>1.9975933018873322E-3</c:v>
                </c:pt>
                <c:pt idx="44">
                  <c:v>2.0568158989778553E-3</c:v>
                </c:pt>
                <c:pt idx="45">
                  <c:v>2.1176587323806662E-3</c:v>
                </c:pt>
                <c:pt idx="46">
                  <c:v>2.1801618276171969E-3</c:v>
                </c:pt>
                <c:pt idx="47">
                  <c:v>2.2443660694243064E-3</c:v>
                </c:pt>
                <c:pt idx="48">
                  <c:v>2.3103132164939465E-3</c:v>
                </c:pt>
                <c:pt idx="49">
                  <c:v>2.3780459163636161E-3</c:v>
                </c:pt>
                <c:pt idx="50">
                  <c:v>2.4476077204562659E-3</c:v>
                </c:pt>
                <c:pt idx="51">
                  <c:v>2.5190430992681509E-3</c:v>
                </c:pt>
                <c:pt idx="52">
                  <c:v>2.5923974577030805E-3</c:v>
                </c:pt>
                <c:pt idx="53">
                  <c:v>2.6677171505513622E-3</c:v>
                </c:pt>
                <c:pt idx="54">
                  <c:v>2.7450494981116238E-3</c:v>
                </c:pt>
                <c:pt idx="55">
                  <c:v>2.8244428019536224E-3</c:v>
                </c:pt>
                <c:pt idx="56">
                  <c:v>2.9059463608199507E-3</c:v>
                </c:pt>
                <c:pt idx="57">
                  <c:v>2.989610486664494E-3</c:v>
                </c:pt>
                <c:pt idx="58">
                  <c:v>3.0754865208253756E-3</c:v>
                </c:pt>
                <c:pt idx="59">
                  <c:v>3.1636268503299125E-3</c:v>
                </c:pt>
                <c:pt idx="60">
                  <c:v>3.2540849243290694E-3</c:v>
                </c:pt>
                <c:pt idx="61">
                  <c:v>3.3469152706587469E-3</c:v>
                </c:pt>
                <c:pt idx="62">
                  <c:v>3.4421735125250287E-3</c:v>
                </c:pt>
                <c:pt idx="63">
                  <c:v>3.5399163853105072E-3</c:v>
                </c:pt>
                <c:pt idx="64">
                  <c:v>3.6402017534985266E-3</c:v>
                </c:pt>
                <c:pt idx="65">
                  <c:v>3.7430886277121829E-3</c:v>
                </c:pt>
                <c:pt idx="66">
                  <c:v>3.8486371818646126E-3</c:v>
                </c:pt>
                <c:pt idx="67">
                  <c:v>3.9569087704171566E-3</c:v>
                </c:pt>
                <c:pt idx="68">
                  <c:v>4.0679659457416089E-3</c:v>
                </c:pt>
                <c:pt idx="69">
                  <c:v>4.1818724755828384E-3</c:v>
                </c:pt>
                <c:pt idx="70">
                  <c:v>4.2986933606177077E-3</c:v>
                </c:pt>
                <c:pt idx="71">
                  <c:v>4.4184948521062261E-3</c:v>
                </c:pt>
                <c:pt idx="72">
                  <c:v>4.5413444696306374E-3</c:v>
                </c:pt>
                <c:pt idx="73">
                  <c:v>4.6673110189179344E-3</c:v>
                </c:pt>
                <c:pt idx="74">
                  <c:v>4.7964646097412708E-3</c:v>
                </c:pt>
                <c:pt idx="75">
                  <c:v>4.9288766738954329E-3</c:v>
                </c:pt>
                <c:pt idx="76">
                  <c:v>5.0646199832414746E-3</c:v>
                </c:pt>
                <c:pt idx="77">
                  <c:v>5.2037686678153413E-3</c:v>
                </c:pt>
                <c:pt idx="78">
                  <c:v>5.3463982339952759E-3</c:v>
                </c:pt>
                <c:pt idx="79">
                  <c:v>5.4925855827225051E-3</c:v>
                </c:pt>
                <c:pt idx="80">
                  <c:v>5.6424090277695889E-3</c:v>
                </c:pt>
                <c:pt idx="81">
                  <c:v>5.7959483140506383E-3</c:v>
                </c:pt>
                <c:pt idx="82">
                  <c:v>5.9532846359674008E-3</c:v>
                </c:pt>
                <c:pt idx="83">
                  <c:v>6.1145006557850939E-3</c:v>
                </c:pt>
                <c:pt idx="84">
                  <c:v>6.2796805220315674E-3</c:v>
                </c:pt>
                <c:pt idx="85">
                  <c:v>6.4489098879133558E-3</c:v>
                </c:pt>
                <c:pt idx="86">
                  <c:v>6.6222759297418655E-3</c:v>
                </c:pt>
                <c:pt idx="87">
                  <c:v>6.7998673653627663E-3</c:v>
                </c:pt>
                <c:pt idx="88">
                  <c:v>6.981774472581615E-3</c:v>
                </c:pt>
                <c:pt idx="89">
                  <c:v>7.1680891075782951E-3</c:v>
                </c:pt>
                <c:pt idx="90">
                  <c:v>7.3589047233029213E-3</c:v>
                </c:pt>
                <c:pt idx="91">
                  <c:v>7.5543163878454929E-3</c:v>
                </c:pt>
                <c:pt idx="92">
                  <c:v>7.7544208027714862E-3</c:v>
                </c:pt>
                <c:pt idx="93">
                  <c:v>7.9593163214153155E-3</c:v>
                </c:pt>
                <c:pt idx="94">
                  <c:v>8.169102967123431E-3</c:v>
                </c:pt>
                <c:pt idx="95">
                  <c:v>8.3838824514386699E-3</c:v>
                </c:pt>
                <c:pt idx="96">
                  <c:v>8.6037581922171515E-3</c:v>
                </c:pt>
                <c:pt idx="97">
                  <c:v>8.828835331668965E-3</c:v>
                </c:pt>
                <c:pt idx="98">
                  <c:v>9.0592207543135524E-3</c:v>
                </c:pt>
                <c:pt idx="99">
                  <c:v>9.2950231048406946E-3</c:v>
                </c:pt>
                <c:pt idx="100">
                  <c:v>9.5363528058675269E-3</c:v>
                </c:pt>
                <c:pt idx="101">
                  <c:v>9.7833220755820342E-3</c:v>
                </c:pt>
                <c:pt idx="102">
                  <c:v>1.0036044945263299E-2</c:v>
                </c:pt>
                <c:pt idx="103">
                  <c:v>1.0294637276668272E-2</c:v>
                </c:pt>
                <c:pt idx="104">
                  <c:v>1.0559216779275101E-2</c:v>
                </c:pt>
                <c:pt idx="105">
                  <c:v>1.082990302737241E-2</c:v>
                </c:pt>
                <c:pt idx="106">
                  <c:v>1.1106817476983957E-2</c:v>
                </c:pt>
                <c:pt idx="107">
                  <c:v>1.1390083482618007E-2</c:v>
                </c:pt>
                <c:pt idx="108">
                  <c:v>1.1679826313830136E-2</c:v>
                </c:pt>
                <c:pt idx="109">
                  <c:v>1.1976173171588528E-2</c:v>
                </c:pt>
                <c:pt idx="110">
                  <c:v>1.2279253204430228E-2</c:v>
                </c:pt>
                <c:pt idx="111">
                  <c:v>1.2589197524396687E-2</c:v>
                </c:pt>
                <c:pt idx="112">
                  <c:v>1.2906139222737032E-2</c:v>
                </c:pt>
                <c:pt idx="113">
                  <c:v>1.3230213385366778E-2</c:v>
                </c:pt>
                <c:pt idx="114">
                  <c:v>1.3561557108070069E-2</c:v>
                </c:pt>
                <c:pt idx="115">
                  <c:v>1.3900309511432901E-2</c:v>
                </c:pt>
                <c:pt idx="116">
                  <c:v>1.4246611755494904E-2</c:v>
                </c:pt>
                <c:pt idx="117">
                  <c:v>1.460060705410674E-2</c:v>
                </c:pt>
                <c:pt idx="118">
                  <c:v>1.496244068898043E-2</c:v>
                </c:pt>
                <c:pt idx="119">
                  <c:v>1.5332260023419302E-2</c:v>
                </c:pt>
                <c:pt idx="120">
                  <c:v>1.5710214515714426E-2</c:v>
                </c:pt>
                <c:pt idx="121">
                  <c:v>1.6096455732193815E-2</c:v>
                </c:pt>
                <c:pt idx="122">
                  <c:v>1.6491137359911066E-2</c:v>
                </c:pt>
                <c:pt idx="123">
                  <c:v>1.6894415218959357E-2</c:v>
                </c:pt>
                <c:pt idx="124">
                  <c:v>1.7306447274396914E-2</c:v>
                </c:pt>
                <c:pt idx="125">
                  <c:v>1.772739364776979E-2</c:v>
                </c:pt>
                <c:pt idx="126">
                  <c:v>1.8157416628217602E-2</c:v>
                </c:pt>
                <c:pt idx="127">
                  <c:v>1.8596680683147734E-2</c:v>
                </c:pt>
                <c:pt idx="128">
                  <c:v>1.9045352468463402E-2</c:v>
                </c:pt>
                <c:pt idx="129">
                  <c:v>1.9503600838330751E-2</c:v>
                </c:pt>
                <c:pt idx="130">
                  <c:v>1.9971596854470027E-2</c:v>
                </c:pt>
                <c:pt idx="131">
                  <c:v>2.0449513794955781E-2</c:v>
                </c:pt>
                <c:pt idx="132">
                  <c:v>2.0937527162510825E-2</c:v>
                </c:pt>
                <c:pt idx="133">
                  <c:v>2.1435814692278544E-2</c:v>
                </c:pt>
                <c:pt idx="134">
                  <c:v>2.1944556359058225E-2</c:v>
                </c:pt>
                <c:pt idx="135">
                  <c:v>2.246393438398752E-2</c:v>
                </c:pt>
                <c:pt idx="136">
                  <c:v>2.2994133240656512E-2</c:v>
                </c:pt>
                <c:pt idx="137">
                  <c:v>2.3535339660637426E-2</c:v>
                </c:pt>
                <c:pt idx="138">
                  <c:v>2.4087742638413897E-2</c:v>
                </c:pt>
                <c:pt idx="139">
                  <c:v>2.4651533435694071E-2</c:v>
                </c:pt>
                <c:pt idx="140">
                  <c:v>2.5226905585090886E-2</c:v>
                </c:pt>
                <c:pt idx="141">
                  <c:v>2.581405489315354E-2</c:v>
                </c:pt>
                <c:pt idx="142">
                  <c:v>2.6413179442733817E-2</c:v>
                </c:pt>
                <c:pt idx="143">
                  <c:v>2.7024479594670681E-2</c:v>
                </c:pt>
                <c:pt idx="144">
                  <c:v>2.7648157988776512E-2</c:v>
                </c:pt>
                <c:pt idx="145">
                  <c:v>2.8284419544108923E-2</c:v>
                </c:pt>
                <c:pt idx="146">
                  <c:v>2.893347145851069E-2</c:v>
                </c:pt>
                <c:pt idx="147">
                  <c:v>2.9595523207401993E-2</c:v>
                </c:pt>
                <c:pt idx="148">
                  <c:v>3.0270786541807395E-2</c:v>
                </c:pt>
                <c:pt idx="149">
                  <c:v>3.0959475485601386E-2</c:v>
                </c:pt>
                <c:pt idx="150">
                  <c:v>3.1661806331955387E-2</c:v>
                </c:pt>
                <c:pt idx="151">
                  <c:v>3.2377997638969369E-2</c:v>
                </c:pt>
                <c:pt idx="152">
                  <c:v>3.3108270224471395E-2</c:v>
                </c:pt>
                <c:pt idx="153">
                  <c:v>3.3852847159968093E-2</c:v>
                </c:pt>
                <c:pt idx="154">
                  <c:v>3.4611953763729185E-2</c:v>
                </c:pt>
                <c:pt idx="155">
                  <c:v>3.5385817592989345E-2</c:v>
                </c:pt>
                <c:pt idx="156">
                  <c:v>3.6174668435250537E-2</c:v>
                </c:pt>
                <c:pt idx="157">
                  <c:v>3.6978738298667872E-2</c:v>
                </c:pt>
                <c:pt idx="158">
                  <c:v>3.7798261401502553E-2</c:v>
                </c:pt>
                <c:pt idx="159">
                  <c:v>3.8633474160624785E-2</c:v>
                </c:pt>
                <c:pt idx="160">
                  <c:v>3.9484615179050463E-2</c:v>
                </c:pt>
                <c:pt idx="161">
                  <c:v>4.0351925232494597E-2</c:v>
                </c:pt>
                <c:pt idx="162">
                  <c:v>4.1235647254925414E-2</c:v>
                </c:pt>
                <c:pt idx="163">
                  <c:v>4.2136026323102309E-2</c:v>
                </c:pt>
                <c:pt idx="164">
                  <c:v>4.3053309640081701E-2</c:v>
                </c:pt>
                <c:pt idx="165">
                  <c:v>4.3987746517674294E-2</c:v>
                </c:pt>
                <c:pt idx="166">
                  <c:v>4.493958835783788E-2</c:v>
                </c:pt>
                <c:pt idx="167">
                  <c:v>4.5909088632989606E-2</c:v>
                </c:pt>
                <c:pt idx="168">
                  <c:v>4.6896502865221873E-2</c:v>
                </c:pt>
                <c:pt idx="169">
                  <c:v>4.7902088604406368E-2</c:v>
                </c:pt>
                <c:pt idx="170">
                  <c:v>4.8926105405170575E-2</c:v>
                </c:pt>
                <c:pt idx="171">
                  <c:v>4.9968814802731493E-2</c:v>
                </c:pt>
                <c:pt idx="172">
                  <c:v>5.1030480287571574E-2</c:v>
                </c:pt>
                <c:pt idx="173">
                  <c:v>5.2111367278941681E-2</c:v>
                </c:pt>
                <c:pt idx="174">
                  <c:v>5.3211743097176599E-2</c:v>
                </c:pt>
                <c:pt idx="175">
                  <c:v>5.4331876934808516E-2</c:v>
                </c:pt>
                <c:pt idx="176">
                  <c:v>5.5472039826464307E-2</c:v>
                </c:pt>
                <c:pt idx="177">
                  <c:v>5.6632504617532414E-2</c:v>
                </c:pt>
                <c:pt idx="178">
                  <c:v>5.7813545931585691E-2</c:v>
                </c:pt>
                <c:pt idx="179">
                  <c:v>5.9015440136547033E-2</c:v>
                </c:pt>
                <c:pt idx="180">
                  <c:v>6.0238465309583988E-2</c:v>
                </c:pt>
                <c:pt idx="181">
                  <c:v>6.1482901200720079E-2</c:v>
                </c:pt>
                <c:pt idx="182">
                  <c:v>6.2749029195150088E-2</c:v>
                </c:pt>
                <c:pt idx="183">
                  <c:v>6.4037132274246622E-2</c:v>
                </c:pt>
                <c:pt idx="184">
                  <c:v>6.5347494975246834E-2</c:v>
                </c:pt>
                <c:pt idx="185">
                  <c:v>6.6680403349607301E-2</c:v>
                </c:pt>
                <c:pt idx="186">
                  <c:v>6.803614492001557E-2</c:v>
                </c:pt>
                <c:pt idx="187">
                  <c:v>6.9415008636048436E-2</c:v>
                </c:pt>
                <c:pt idx="188">
                  <c:v>7.0817284828465624E-2</c:v>
                </c:pt>
                <c:pt idx="189">
                  <c:v>7.2243265162129519E-2</c:v>
                </c:pt>
                <c:pt idx="190">
                  <c:v>7.3693242587540966E-2</c:v>
                </c:pt>
                <c:pt idx="191">
                  <c:v>7.5167511290982161E-2</c:v>
                </c:pt>
                <c:pt idx="192">
                  <c:v>7.6666366643257919E-2</c:v>
                </c:pt>
                <c:pt idx="193">
                  <c:v>7.8190105147027039E-2</c:v>
                </c:pt>
                <c:pt idx="194">
                  <c:v>7.9739024382715754E-2</c:v>
                </c:pt>
                <c:pt idx="195">
                  <c:v>8.1313422953006698E-2</c:v>
                </c:pt>
                <c:pt idx="196">
                  <c:v>8.2913600425895531E-2</c:v>
                </c:pt>
                <c:pt idx="197">
                  <c:v>8.4539857276309777E-2</c:v>
                </c:pt>
                <c:pt idx="198">
                  <c:v>8.6192494826283911E-2</c:v>
                </c:pt>
                <c:pt idx="199">
                  <c:v>8.7871815183685351E-2</c:v>
                </c:pt>
                <c:pt idx="200">
                  <c:v>8.957812117948645E-2</c:v>
                </c:pt>
                <c:pt idx="201">
                  <c:v>9.1311716303579385E-2</c:v>
                </c:pt>
                <c:pt idx="202">
                  <c:v>9.3072904639128956E-2</c:v>
                </c:pt>
                <c:pt idx="203">
                  <c:v>9.4861990795461648E-2</c:v>
                </c:pt>
                <c:pt idx="204">
                  <c:v>9.667927983948818E-2</c:v>
                </c:pt>
                <c:pt idx="205">
                  <c:v>9.8525077225657356E-2</c:v>
                </c:pt>
                <c:pt idx="206">
                  <c:v>0.10039968872444101</c:v>
                </c:pt>
                <c:pt idx="207">
                  <c:v>0.1023034203493491</c:v>
                </c:pt>
                <c:pt idx="208">
                  <c:v>0.10423657828247514</c:v>
                </c:pt>
                <c:pt idx="209">
                  <c:v>0.10619946879857325</c:v>
                </c:pt>
                <c:pt idx="210">
                  <c:v>0.10819239818766799</c:v>
                </c:pt>
                <c:pt idx="211">
                  <c:v>0.11021567267619949</c:v>
                </c:pt>
                <c:pt idx="212">
                  <c:v>0.11226959834670687</c:v>
                </c:pt>
                <c:pt idx="213">
                  <c:v>0.11435448105605353</c:v>
                </c:pt>
                <c:pt idx="214">
                  <c:v>0.11647062635219863</c:v>
                </c:pt>
                <c:pt idx="215">
                  <c:v>0.11861833938952041</c:v>
                </c:pt>
                <c:pt idx="216">
                  <c:v>0.12079792484269677</c:v>
                </c:pt>
                <c:pt idx="217">
                  <c:v>0.12300968681914964</c:v>
                </c:pt>
                <c:pt idx="218">
                  <c:v>0.12525392877006172</c:v>
                </c:pt>
                <c:pt idx="219">
                  <c:v>0.12753095339997192</c:v>
                </c:pt>
                <c:pt idx="220">
                  <c:v>0.12984106257496081</c:v>
                </c:pt>
                <c:pt idx="221">
                  <c:v>0.13218455722943351</c:v>
                </c:pt>
                <c:pt idx="222">
                  <c:v>0.13456173727151297</c:v>
                </c:pt>
                <c:pt idx="223">
                  <c:v>0.13697290148705316</c:v>
                </c:pt>
                <c:pt idx="224">
                  <c:v>0.1394183474422859</c:v>
                </c:pt>
                <c:pt idx="225">
                  <c:v>0.14189837138511344</c:v>
                </c:pt>
                <c:pt idx="226">
                  <c:v>0.14441326814506136</c:v>
                </c:pt>
                <c:pt idx="227">
                  <c:v>0.1469633310319067</c:v>
                </c:pt>
                <c:pt idx="228">
                  <c:v>0.14954885173299659</c:v>
                </c:pt>
                <c:pt idx="229">
                  <c:v>0.15217012020927384</c:v>
                </c:pt>
                <c:pt idx="230">
                  <c:v>0.15482742459002796</c:v>
                </c:pt>
                <c:pt idx="231">
                  <c:v>0.15752105106638856</c:v>
                </c:pt>
                <c:pt idx="232">
                  <c:v>0.16025128378358142</c:v>
                </c:pt>
                <c:pt idx="233">
                  <c:v>0.16301840473196694</c:v>
                </c:pt>
                <c:pt idx="234">
                  <c:v>0.16582269363688179</c:v>
                </c:pt>
                <c:pt idx="235">
                  <c:v>0.16866442784730581</c:v>
                </c:pt>
                <c:pt idx="236">
                  <c:v>0.17154388222337777</c:v>
                </c:pt>
                <c:pt idx="237">
                  <c:v>0.17446132902278216</c:v>
                </c:pt>
                <c:pt idx="238">
                  <c:v>0.17741703778603327</c:v>
                </c:pt>
                <c:pt idx="239">
                  <c:v>0.18041127522068059</c:v>
                </c:pt>
                <c:pt idx="240">
                  <c:v>0.18344430508446427</c:v>
                </c:pt>
                <c:pt idx="241">
                  <c:v>0.186516388067445</c:v>
                </c:pt>
                <c:pt idx="242">
                  <c:v>0.18962778167313993</c:v>
                </c:pt>
                <c:pt idx="243">
                  <c:v>0.19277874009869103</c:v>
                </c:pt>
                <c:pt idx="244">
                  <c:v>0.19596951411409866</c:v>
                </c:pt>
                <c:pt idx="245">
                  <c:v>0.19920035094054908</c:v>
                </c:pt>
                <c:pt idx="246">
                  <c:v>0.20247149412787002</c:v>
                </c:pt>
                <c:pt idx="247">
                  <c:v>0.20578318343114591</c:v>
                </c:pt>
                <c:pt idx="248">
                  <c:v>0.20913565468652781</c:v>
                </c:pt>
                <c:pt idx="249">
                  <c:v>0.21252913968627149</c:v>
                </c:pt>
                <c:pt idx="250">
                  <c:v>0.21596386605304072</c:v>
                </c:pt>
                <c:pt idx="251">
                  <c:v>0.21944005711351205</c:v>
                </c:pt>
                <c:pt idx="252">
                  <c:v>0.22295793177131829</c:v>
                </c:pt>
                <c:pt idx="253">
                  <c:v>0.22651770437936944</c:v>
                </c:pt>
                <c:pt idx="254">
                  <c:v>0.23011958461159088</c:v>
                </c:pt>
                <c:pt idx="255">
                  <c:v>0.23376377733411802</c:v>
                </c:pt>
                <c:pt idx="256">
                  <c:v>0.23745048247599027</c:v>
                </c:pt>
                <c:pt idx="257">
                  <c:v>0.24117989489938471</c:v>
                </c:pt>
                <c:pt idx="258">
                  <c:v>0.24495220426943309</c:v>
                </c:pt>
                <c:pt idx="259">
                  <c:v>0.24876759492366643</c:v>
                </c:pt>
                <c:pt idx="260">
                  <c:v>0.25262624574113152</c:v>
                </c:pt>
                <c:pt idx="261">
                  <c:v>0.25652833001122399</c:v>
                </c:pt>
                <c:pt idx="262">
                  <c:v>0.26047401530228598</c:v>
                </c:pt>
                <c:pt idx="263">
                  <c:v>0.26446346333001436</c:v>
                </c:pt>
                <c:pt idx="264">
                  <c:v>0.2684968298257277</c:v>
                </c:pt>
                <c:pt idx="265">
                  <c:v>0.27257426440454108</c:v>
                </c:pt>
                <c:pt idx="266">
                  <c:v>0.276695910433498</c:v>
                </c:pt>
                <c:pt idx="267">
                  <c:v>0.28086190489971041</c:v>
                </c:pt>
                <c:pt idx="268">
                  <c:v>0.2850723782785568</c:v>
                </c:pt>
                <c:pt idx="269">
                  <c:v>0.28932745440199154</c:v>
                </c:pt>
                <c:pt idx="270">
                  <c:v>0.29362725032701731</c:v>
                </c:pt>
                <c:pt idx="271">
                  <c:v>0.29797187620437382</c:v>
                </c:pt>
                <c:pt idx="272">
                  <c:v>0.30236143514749764</c:v>
                </c:pt>
                <c:pt idx="273">
                  <c:v>0.30679602310180698</c:v>
                </c:pt>
                <c:pt idx="274">
                  <c:v>0.31127572871436748</c:v>
                </c:pt>
                <c:pt idx="275">
                  <c:v>0.31580063320399426</c:v>
                </c:pt>
                <c:pt idx="276">
                  <c:v>0.3203708102318481</c:v>
                </c:pt>
                <c:pt idx="277">
                  <c:v>0.3249863257725813</c:v>
                </c:pt>
                <c:pt idx="278">
                  <c:v>0.32964723798609286</c:v>
                </c:pt>
                <c:pt idx="279">
                  <c:v>0.33435359708994983</c:v>
                </c:pt>
                <c:pt idx="280">
                  <c:v>0.33910544523253539</c:v>
                </c:pt>
                <c:pt idx="281">
                  <c:v>0.34390281636698095</c:v>
                </c:pt>
                <c:pt idx="282">
                  <c:v>0.34874573612594451</c:v>
                </c:pt>
                <c:pt idx="283">
                  <c:v>0.35363422169729447</c:v>
                </c:pt>
                <c:pt idx="284">
                  <c:v>0.35856828170075966</c:v>
                </c:pt>
                <c:pt idx="285">
                  <c:v>0.36354791606560755</c:v>
                </c:pt>
                <c:pt idx="286">
                  <c:v>0.36857311590941216</c:v>
                </c:pt>
                <c:pt idx="287">
                  <c:v>0.3736438634179729</c:v>
                </c:pt>
                <c:pt idx="288">
                  <c:v>0.37876013172644862</c:v>
                </c:pt>
                <c:pt idx="289">
                  <c:v>0.38392188480176725</c:v>
                </c:pt>
                <c:pt idx="290">
                  <c:v>0.38912907732637653</c:v>
                </c:pt>
                <c:pt idx="291">
                  <c:v>0.3943816545833963</c:v>
                </c:pt>
                <c:pt idx="292">
                  <c:v>0.39967955234323915</c:v>
                </c:pt>
                <c:pt idx="293">
                  <c:v>0.40502269675176017</c:v>
                </c:pt>
                <c:pt idx="294">
                  <c:v>0.41041100422000126</c:v>
                </c:pt>
                <c:pt idx="295">
                  <c:v>0.41584438131559431</c:v>
                </c:pt>
                <c:pt idx="296">
                  <c:v>0.42132272465588588</c:v>
                </c:pt>
                <c:pt idx="297">
                  <c:v>0.42684592080284939</c:v>
                </c:pt>
                <c:pt idx="298">
                  <c:v>0.43241384615984724</c:v>
                </c:pt>
                <c:pt idx="299">
                  <c:v>0.43802636687030977</c:v>
                </c:pt>
                <c:pt idx="300">
                  <c:v>0.44368333871839116</c:v>
                </c:pt>
                <c:pt idx="301">
                  <c:v>0.44938460703167249</c:v>
                </c:pt>
                <c:pt idx="302">
                  <c:v>0.45513000658596875</c:v>
                </c:pt>
                <c:pt idx="303">
                  <c:v>0.46091936151231067</c:v>
                </c:pt>
                <c:pt idx="304">
                  <c:v>0.46675248520616092</c:v>
                </c:pt>
                <c:pt idx="305">
                  <c:v>0.47262918023892997</c:v>
                </c:pt>
                <c:pt idx="306">
                  <c:v>0.47854923827185403</c:v>
                </c:pt>
                <c:pt idx="307">
                  <c:v>0.48451243997230037</c:v>
                </c:pt>
                <c:pt idx="308">
                  <c:v>0.49051855493255997</c:v>
                </c:pt>
                <c:pt idx="309">
                  <c:v>0.4965673415911927</c:v>
                </c:pt>
                <c:pt idx="310">
                  <c:v>0.50265854715698532</c:v>
                </c:pt>
                <c:pt idx="311">
                  <c:v>0.50879190753558523</c:v>
                </c:pt>
                <c:pt idx="312">
                  <c:v>0.51496714725887049</c:v>
                </c:pt>
                <c:pt idx="313">
                  <c:v>0.52118397941711825</c:v>
                </c:pt>
                <c:pt idx="314">
                  <c:v>0.52744210559402971</c:v>
                </c:pt>
                <c:pt idx="315">
                  <c:v>0.53374121580467404</c:v>
                </c:pt>
                <c:pt idx="316">
                  <c:v>0.54008098843640828</c:v>
                </c:pt>
                <c:pt idx="317">
                  <c:v>0.54646109019283351</c:v>
                </c:pt>
                <c:pt idx="318">
                  <c:v>0.55288117604084253</c:v>
                </c:pt>
                <c:pt idx="319">
                  <c:v>0.55934088916082081</c:v>
                </c:pt>
                <c:pt idx="320">
                  <c:v>0.56583986090005178</c:v>
                </c:pt>
                <c:pt idx="321">
                  <c:v>0.57237771072938648</c:v>
                </c:pt>
                <c:pt idx="322">
                  <c:v>0.57895404620322977</c:v>
                </c:pt>
                <c:pt idx="323">
                  <c:v>0.58556846292289788</c:v>
                </c:pt>
                <c:pt idx="324">
                  <c:v>0.59222054450340234</c:v>
                </c:pt>
                <c:pt idx="325">
                  <c:v>0.59890986254370748</c:v>
                </c:pt>
                <c:pt idx="326">
                  <c:v>0.60563597660051915</c:v>
                </c:pt>
                <c:pt idx="327">
                  <c:v>0.61239843416564954</c:v>
                </c:pt>
                <c:pt idx="328">
                  <c:v>0.61919677064700973</c:v>
                </c:pt>
                <c:pt idx="329">
                  <c:v>0.62603050935327809</c:v>
                </c:pt>
                <c:pt idx="330">
                  <c:v>0.63289916148229108</c:v>
                </c:pt>
                <c:pt idx="331">
                  <c:v>0.63980222611320126</c:v>
                </c:pt>
                <c:pt idx="332">
                  <c:v>0.64673919020244885</c:v>
                </c:pt>
                <c:pt idx="333">
                  <c:v>0.65370952858358977</c:v>
                </c:pt>
                <c:pt idx="334">
                  <c:v>0.66071270397102067</c:v>
                </c:pt>
                <c:pt idx="335">
                  <c:v>0.66774816696764416</c:v>
                </c:pt>
                <c:pt idx="336">
                  <c:v>0.67481535607651288</c:v>
                </c:pt>
                <c:pt idx="337">
                  <c:v>0.68191369771648869</c:v>
                </c:pt>
                <c:pt idx="338">
                  <c:v>0.6890426062419569</c:v>
                </c:pt>
                <c:pt idx="339">
                  <c:v>0.69620148396662918</c:v>
                </c:pt>
                <c:pt idx="340">
                  <c:v>0.70338972119146725</c:v>
                </c:pt>
                <c:pt idx="341">
                  <c:v>0.71060669623676409</c:v>
                </c:pt>
                <c:pt idx="342">
                  <c:v>0.71785177547840839</c:v>
                </c:pt>
                <c:pt idx="343">
                  <c:v>0.72512431338836536</c:v>
                </c:pt>
                <c:pt idx="344">
                  <c:v>0.73242365257939968</c:v>
                </c:pt>
                <c:pt idx="345">
                  <c:v>0.73974912385406677</c:v>
                </c:pt>
                <c:pt idx="346">
                  <c:v>0.74710004625799664</c:v>
                </c:pt>
                <c:pt idx="347">
                  <c:v>0.75447572713749422</c:v>
                </c:pt>
                <c:pt idx="348">
                  <c:v>0.76187546220147495</c:v>
                </c:pt>
                <c:pt idx="349">
                  <c:v>0.76929853558775652</c:v>
                </c:pt>
                <c:pt idx="350">
                  <c:v>0.77674421993372345</c:v>
                </c:pt>
                <c:pt idx="351">
                  <c:v>0.78421177645138096</c:v>
                </c:pt>
                <c:pt idx="352">
                  <c:v>0.79170045500681008</c:v>
                </c:pt>
                <c:pt idx="353">
                  <c:v>0.79920949420403842</c:v>
                </c:pt>
                <c:pt idx="354">
                  <c:v>0.8067381214733339</c:v>
                </c:pt>
                <c:pt idx="355">
                  <c:v>0.8142855531639337</c:v>
                </c:pt>
                <c:pt idx="356">
                  <c:v>0.82185099464120803</c:v>
                </c:pt>
                <c:pt idx="357">
                  <c:v>0.8294336403882725</c:v>
                </c:pt>
                <c:pt idx="358">
                  <c:v>0.83703267411204063</c:v>
                </c:pt>
                <c:pt idx="359">
                  <c:v>0.84464726885372654</c:v>
                </c:pt>
                <c:pt idx="360">
                  <c:v>0.85227658710378962</c:v>
                </c:pt>
                <c:pt idx="361">
                  <c:v>0.85991978092132193</c:v>
                </c:pt>
                <c:pt idx="362">
                  <c:v>0.86757599205786839</c:v>
                </c:pt>
                <c:pt idx="363">
                  <c:v>0.8752443520856763</c:v>
                </c:pt>
                <c:pt idx="364">
                  <c:v>0.88292398253036197</c:v>
                </c:pt>
                <c:pt idx="365">
                  <c:v>0.89061399500798255</c:v>
                </c:pt>
                <c:pt idx="366">
                  <c:v>0.8983134913665014</c:v>
                </c:pt>
                <c:pt idx="367">
                  <c:v>0.90602156383162746</c:v>
                </c:pt>
                <c:pt idx="368">
                  <c:v>0.91373729515701296</c:v>
                </c:pt>
                <c:pt idx="369">
                  <c:v>0.92145975877878983</c:v>
                </c:pt>
                <c:pt idx="370">
                  <c:v>0.92918801897442005</c:v>
                </c:pt>
                <c:pt idx="371">
                  <c:v>0.9369211310258363</c:v>
                </c:pt>
                <c:pt idx="372">
                  <c:v>0.94465814138684823</c:v>
                </c:pt>
                <c:pt idx="373">
                  <c:v>0.95239808785478186</c:v>
                </c:pt>
                <c:pt idx="374">
                  <c:v>0.96013999974632502</c:v>
                </c:pt>
                <c:pt idx="375">
                  <c:v>0.96788289807754313</c:v>
                </c:pt>
                <c:pt idx="376">
                  <c:v>0.9756257957480311</c:v>
                </c:pt>
                <c:pt idx="377">
                  <c:v>0.98336769772916333</c:v>
                </c:pt>
                <c:pt idx="378">
                  <c:v>0.99110760125640418</c:v>
                </c:pt>
                <c:pt idx="379">
                  <c:v>0.99884449602563385</c:v>
                </c:pt>
                <c:pt idx="380">
                  <c:v>1.0065773643934495</c:v>
                </c:pt>
                <c:pt idx="381">
                  <c:v>1.0143051815813933</c:v>
                </c:pt>
                <c:pt idx="382">
                  <c:v>1.02202691588406</c:v>
                </c:pt>
                <c:pt idx="383">
                  <c:v>1.0297415288810343</c:v>
                </c:pt>
                <c:pt idx="384">
                  <c:v>1.0374479756526049</c:v>
                </c:pt>
                <c:pt idx="385">
                  <c:v>1.0451452049992016</c:v>
                </c:pt>
                <c:pt idx="386">
                  <c:v>1.0528321596644985</c:v>
                </c:pt>
                <c:pt idx="387">
                  <c:v>1.0605077765621247</c:v>
                </c:pt>
                <c:pt idx="388">
                  <c:v>1.0681709870059231</c:v>
                </c:pt>
                <c:pt idx="389">
                  <c:v>1.0758207169436911</c:v>
                </c:pt>
                <c:pt idx="390">
                  <c:v>1.0834558871943456</c:v>
                </c:pt>
                <c:pt idx="391">
                  <c:v>1.0910754136884351</c:v>
                </c:pt>
                <c:pt idx="392">
                  <c:v>1.0986782077119419</c:v>
                </c:pt>
                <c:pt idx="393">
                  <c:v>1.1062631761532944</c:v>
                </c:pt>
                <c:pt idx="394">
                  <c:v>1.1138292217535219</c:v>
                </c:pt>
                <c:pt idx="395">
                  <c:v>1.1213752433594764</c:v>
                </c:pt>
                <c:pt idx="396">
                  <c:v>1.1289001361800437</c:v>
                </c:pt>
                <c:pt idx="397">
                  <c:v>1.136402792045268</c:v>
                </c:pt>
                <c:pt idx="398">
                  <c:v>1.1438820996683061</c:v>
                </c:pt>
                <c:pt idx="399">
                  <c:v>1.1513369449101349</c:v>
                </c:pt>
                <c:pt idx="400">
                  <c:v>1.1587662110469219</c:v>
                </c:pt>
                <c:pt idx="401">
                  <c:v>1.1661687790399784</c:v>
                </c:pt>
                <c:pt idx="402">
                  <c:v>1.1735435278082071</c:v>
                </c:pt>
                <c:pt idx="403">
                  <c:v>1.1808893345029523</c:v>
                </c:pt>
                <c:pt idx="404">
                  <c:v>1.1882050747851653</c:v>
                </c:pt>
                <c:pt idx="405">
                  <c:v>1.1954896231047942</c:v>
                </c:pt>
                <c:pt idx="406">
                  <c:v>1.202741852982298</c:v>
                </c:pt>
                <c:pt idx="407">
                  <c:v>1.2099606372921976</c:v>
                </c:pt>
                <c:pt idx="408">
                  <c:v>1.2171448485485619</c:v>
                </c:pt>
                <c:pt idx="409">
                  <c:v>1.2242933591923317</c:v>
                </c:pt>
                <c:pt idx="410">
                  <c:v>1.231405041880383</c:v>
                </c:pt>
                <c:pt idx="411">
                  <c:v>1.2384787697762281</c:v>
                </c:pt>
                <c:pt idx="412">
                  <c:v>1.2455134168422513</c:v>
                </c:pt>
                <c:pt idx="413">
                  <c:v>1.2525078581333773</c:v>
                </c:pt>
                <c:pt idx="414">
                  <c:v>1.2594609700920656</c:v>
                </c:pt>
                <c:pt idx="415">
                  <c:v>1.2663716308445261</c:v>
                </c:pt>
                <c:pt idx="416">
                  <c:v>1.273238720498048</c:v>
                </c:pt>
                <c:pt idx="417">
                  <c:v>1.2800611214393351</c:v>
                </c:pt>
                <c:pt idx="418">
                  <c:v>1.2868377186337354</c:v>
                </c:pt>
                <c:pt idx="419">
                  <c:v>1.2935673999252579</c:v>
                </c:pt>
                <c:pt idx="420">
                  <c:v>1.3002490563372624</c:v>
                </c:pt>
                <c:pt idx="421">
                  <c:v>1.3068815823737117</c:v>
                </c:pt>
                <c:pt idx="422">
                  <c:v>1.3134638763208746</c:v>
                </c:pt>
                <c:pt idx="423">
                  <c:v>1.3199948405493611</c:v>
                </c:pt>
                <c:pt idx="424">
                  <c:v>1.3264733818163812</c:v>
                </c:pt>
                <c:pt idx="425">
                  <c:v>1.3328984115681068</c:v>
                </c:pt>
                <c:pt idx="426">
                  <c:v>1.3392688462420255</c:v>
                </c:pt>
                <c:pt idx="427">
                  <c:v>1.3455836075691658</c:v>
                </c:pt>
                <c:pt idx="428">
                  <c:v>1.3518416228760788</c:v>
                </c:pt>
                <c:pt idx="429">
                  <c:v>1.3580418253864592</c:v>
                </c:pt>
                <c:pt idx="430">
                  <c:v>1.3641831545222878</c:v>
                </c:pt>
                <c:pt idx="431">
                  <c:v>1.3702645562043758</c:v>
                </c:pt>
                <c:pt idx="432">
                  <c:v>1.3762849831521937</c:v>
                </c:pt>
                <c:pt idx="433">
                  <c:v>1.382243395182867</c:v>
                </c:pt>
                <c:pt idx="434">
                  <c:v>1.3881387595092192</c:v>
                </c:pt>
                <c:pt idx="435">
                  <c:v>1.3939700510367405</c:v>
                </c:pt>
                <c:pt idx="436">
                  <c:v>1.3997362526593697</c:v>
                </c:pt>
                <c:pt idx="437">
                  <c:v>1.4054363555539631</c:v>
                </c:pt>
                <c:pt idx="438">
                  <c:v>1.4110693594733363</c:v>
                </c:pt>
                <c:pt idx="439">
                  <c:v>1.4166342730377608</c:v>
                </c:pt>
                <c:pt idx="440">
                  <c:v>1.4221301140247908</c:v>
                </c:pt>
                <c:pt idx="441">
                  <c:v>1.4275559096573112</c:v>
                </c:pt>
                <c:pt idx="442">
                  <c:v>1.4329106968896801</c:v>
                </c:pt>
                <c:pt idx="443">
                  <c:v>1.4381935226918545</c:v>
                </c:pt>
                <c:pt idx="444">
                  <c:v>1.4434034443313801</c:v>
                </c:pt>
                <c:pt idx="445">
                  <c:v>1.4485395296531267</c:v>
                </c:pt>
                <c:pt idx="446">
                  <c:v>1.4536008573566572</c:v>
                </c:pt>
                <c:pt idx="447">
                  <c:v>1.4585865172711121</c:v>
                </c:pt>
                <c:pt idx="448">
                  <c:v>1.463495610627495</c:v>
                </c:pt>
                <c:pt idx="449">
                  <c:v>1.4683272503282487</c:v>
                </c:pt>
                <c:pt idx="450">
                  <c:v>1.4730805612140019</c:v>
                </c:pt>
                <c:pt idx="451">
                  <c:v>1.4777546803273824</c:v>
                </c:pt>
                <c:pt idx="452">
                  <c:v>1.4823487571737817</c:v>
                </c:pt>
                <c:pt idx="453">
                  <c:v>1.4868619539789583</c:v>
                </c:pt>
                <c:pt idx="454">
                  <c:v>1.4912934459433764</c:v>
                </c:pt>
                <c:pt idx="455">
                  <c:v>1.4956424214931681</c:v>
                </c:pt>
                <c:pt idx="456">
                  <c:v>1.4999080825276125</c:v>
                </c:pt>
                <c:pt idx="457">
                  <c:v>1.5040896446630283</c:v>
                </c:pt>
                <c:pt idx="458">
                  <c:v>1.5081863374729725</c:v>
                </c:pt>
                <c:pt idx="459">
                  <c:v>1.5121974047246465</c:v>
                </c:pt>
                <c:pt idx="460">
                  <c:v>1.5161221046114031</c:v>
                </c:pt>
                <c:pt idx="461">
                  <c:v>1.5199597099812592</c:v>
                </c:pt>
                <c:pt idx="462">
                  <c:v>1.5237095085613119</c:v>
                </c:pt>
                <c:pt idx="463">
                  <c:v>1.527370803177964</c:v>
                </c:pt>
                <c:pt idx="464">
                  <c:v>1.5309429119728608</c:v>
                </c:pt>
                <c:pt idx="465">
                  <c:v>1.5344251686144479</c:v>
                </c:pt>
                <c:pt idx="466">
                  <c:v>1.5378169225050551</c:v>
                </c:pt>
                <c:pt idx="467">
                  <c:v>1.5411175389834182</c:v>
                </c:pt>
                <c:pt idx="468">
                  <c:v>1.5443263995225489</c:v>
                </c:pt>
                <c:pt idx="469">
                  <c:v>1.5474429019228697</c:v>
                </c:pt>
                <c:pt idx="470">
                  <c:v>1.5504664605005238</c:v>
                </c:pt>
                <c:pt idx="471">
                  <c:v>1.5533965062707851</c:v>
                </c:pt>
                <c:pt idx="472">
                  <c:v>1.5562324871264785</c:v>
                </c:pt>
                <c:pt idx="473">
                  <c:v>1.5589738680113434</c:v>
                </c:pt>
                <c:pt idx="474">
                  <c:v>1.5616201310882523</c:v>
                </c:pt>
                <c:pt idx="475">
                  <c:v>1.5641707759022205</c:v>
                </c:pt>
                <c:pt idx="476">
                  <c:v>1.5666253195381308</c:v>
                </c:pt>
                <c:pt idx="477">
                  <c:v>1.5689832967730999</c:v>
                </c:pt>
                <c:pt idx="478">
                  <c:v>1.5712442602234276</c:v>
                </c:pt>
                <c:pt idx="479">
                  <c:v>1.5734077804860573</c:v>
                </c:pt>
                <c:pt idx="480">
                  <c:v>1.5754734462744868</c:v>
                </c:pt>
                <c:pt idx="481">
                  <c:v>1.5774408645490698</c:v>
                </c:pt>
                <c:pt idx="482">
                  <c:v>1.5793096606416519</c:v>
                </c:pt>
                <c:pt idx="483">
                  <c:v>1.5810794783744802</c:v>
                </c:pt>
                <c:pt idx="484">
                  <c:v>1.5827499801733413</c:v>
                </c:pt>
                <c:pt idx="485">
                  <c:v>1.5843208471748707</c:v>
                </c:pt>
                <c:pt idx="486">
                  <c:v>1.5857917793279901</c:v>
                </c:pt>
                <c:pt idx="487">
                  <c:v>1.5871624954894257</c:v>
                </c:pt>
                <c:pt idx="488">
                  <c:v>1.5884327335132646</c:v>
                </c:pt>
                <c:pt idx="489">
                  <c:v>1.5896022503345109</c:v>
                </c:pt>
                <c:pt idx="490">
                  <c:v>1.5906708220466022</c:v>
                </c:pt>
                <c:pt idx="491">
                  <c:v>1.591638243972854</c:v>
                </c:pt>
                <c:pt idx="492">
                  <c:v>1.5925043307317983</c:v>
                </c:pt>
                <c:pt idx="493">
                  <c:v>1.5932689162963884</c:v>
                </c:pt>
                <c:pt idx="494">
                  <c:v>1.5939318540470431</c:v>
                </c:pt>
                <c:pt idx="495">
                  <c:v>1.5944930168185045</c:v>
                </c:pt>
                <c:pt idx="496">
                  <c:v>1.5949522969404946</c:v>
                </c:pt>
                <c:pt idx="497">
                  <c:v>1.5953096062721435</c:v>
                </c:pt>
                <c:pt idx="498">
                  <c:v>1.5955648762301822</c:v>
                </c:pt>
                <c:pt idx="499">
                  <c:v>1.5957180578108816</c:v>
                </c:pt>
                <c:pt idx="500">
                  <c:v>1.5957691216057308</c:v>
                </c:pt>
                <c:pt idx="501">
                  <c:v>1.5957180578108476</c:v>
                </c:pt>
                <c:pt idx="502">
                  <c:v>1.595564876230114</c:v>
                </c:pt>
                <c:pt idx="503">
                  <c:v>1.5953096062720413</c:v>
                </c:pt>
                <c:pt idx="504">
                  <c:v>1.5949522969403582</c:v>
                </c:pt>
                <c:pt idx="505">
                  <c:v>1.594493016818334</c:v>
                </c:pt>
                <c:pt idx="506">
                  <c:v>1.5939318540468386</c:v>
                </c:pt>
                <c:pt idx="507">
                  <c:v>1.5932689162961502</c:v>
                </c:pt>
                <c:pt idx="508">
                  <c:v>1.5925043307315261</c:v>
                </c:pt>
                <c:pt idx="509">
                  <c:v>1.5916382439725478</c:v>
                </c:pt>
                <c:pt idx="510">
                  <c:v>1.5906708220462622</c:v>
                </c:pt>
                <c:pt idx="511">
                  <c:v>1.5896022503341374</c:v>
                </c:pt>
                <c:pt idx="512">
                  <c:v>1.5884327335128572</c:v>
                </c:pt>
                <c:pt idx="513">
                  <c:v>1.5871624954889847</c:v>
                </c:pt>
                <c:pt idx="514">
                  <c:v>1.5857917793275158</c:v>
                </c:pt>
                <c:pt idx="515">
                  <c:v>1.5843208471743628</c:v>
                </c:pt>
                <c:pt idx="516">
                  <c:v>1.5827499801728002</c:v>
                </c:pt>
                <c:pt idx="517">
                  <c:v>1.5810794783739059</c:v>
                </c:pt>
                <c:pt idx="518">
                  <c:v>1.5793096606410444</c:v>
                </c:pt>
                <c:pt idx="519">
                  <c:v>1.5774408645484292</c:v>
                </c:pt>
                <c:pt idx="520">
                  <c:v>1.5754734462738131</c:v>
                </c:pt>
                <c:pt idx="521">
                  <c:v>1.5734077804853512</c:v>
                </c:pt>
                <c:pt idx="522">
                  <c:v>1.5712442602226888</c:v>
                </c:pt>
                <c:pt idx="523">
                  <c:v>1.5689832967723285</c:v>
                </c:pt>
                <c:pt idx="524">
                  <c:v>1.5666253195373272</c:v>
                </c:pt>
                <c:pt idx="525">
                  <c:v>1.564170775901385</c:v>
                </c:pt>
                <c:pt idx="526">
                  <c:v>1.5616201310873843</c:v>
                </c:pt>
                <c:pt idx="527">
                  <c:v>1.5589738680104437</c:v>
                </c:pt>
                <c:pt idx="528">
                  <c:v>1.5562324871255473</c:v>
                </c:pt>
                <c:pt idx="529">
                  <c:v>1.5533965062698223</c:v>
                </c:pt>
                <c:pt idx="530">
                  <c:v>1.5504664604995297</c:v>
                </c:pt>
                <c:pt idx="531">
                  <c:v>1.5474429019218443</c:v>
                </c:pt>
                <c:pt idx="532">
                  <c:v>1.5443263995214926</c:v>
                </c:pt>
                <c:pt idx="533">
                  <c:v>1.5411175389823313</c:v>
                </c:pt>
                <c:pt idx="534">
                  <c:v>1.5378169225039378</c:v>
                </c:pt>
                <c:pt idx="535">
                  <c:v>1.5344251686133001</c:v>
                </c:pt>
                <c:pt idx="536">
                  <c:v>1.5309429119716829</c:v>
                </c:pt>
                <c:pt idx="537">
                  <c:v>1.5273708031767561</c:v>
                </c:pt>
                <c:pt idx="538">
                  <c:v>1.5237095085600745</c:v>
                </c:pt>
                <c:pt idx="539">
                  <c:v>1.5199597099799922</c:v>
                </c:pt>
                <c:pt idx="540">
                  <c:v>1.5161221046101068</c:v>
                </c:pt>
                <c:pt idx="541">
                  <c:v>1.5121974047233213</c:v>
                </c:pt>
                <c:pt idx="542">
                  <c:v>1.5081863374716187</c:v>
                </c:pt>
                <c:pt idx="543">
                  <c:v>1.5040896446616461</c:v>
                </c:pt>
                <c:pt idx="544">
                  <c:v>1.4999080825262021</c:v>
                </c:pt>
                <c:pt idx="545">
                  <c:v>1.4956424214917297</c:v>
                </c:pt>
                <c:pt idx="546">
                  <c:v>1.4912934459419103</c:v>
                </c:pt>
                <c:pt idx="547">
                  <c:v>1.4868619539774646</c:v>
                </c:pt>
                <c:pt idx="548">
                  <c:v>1.4823487571722609</c:v>
                </c:pt>
                <c:pt idx="549">
                  <c:v>1.4777546803258348</c:v>
                </c:pt>
                <c:pt idx="550">
                  <c:v>1.4730805612124276</c:v>
                </c:pt>
                <c:pt idx="551">
                  <c:v>1.4683272503266482</c:v>
                </c:pt>
                <c:pt idx="552">
                  <c:v>1.4634956106258687</c:v>
                </c:pt>
                <c:pt idx="553">
                  <c:v>1.4585865172694599</c:v>
                </c:pt>
                <c:pt idx="554">
                  <c:v>1.4536008573549795</c:v>
                </c:pt>
                <c:pt idx="555">
                  <c:v>1.4485395296514241</c:v>
                </c:pt>
                <c:pt idx="556">
                  <c:v>1.4434034443296524</c:v>
                </c:pt>
                <c:pt idx="557">
                  <c:v>1.4381935226901026</c:v>
                </c:pt>
                <c:pt idx="558">
                  <c:v>1.4329106968879037</c:v>
                </c:pt>
                <c:pt idx="559">
                  <c:v>1.427555909655511</c:v>
                </c:pt>
                <c:pt idx="560">
                  <c:v>1.4221301140229672</c:v>
                </c:pt>
                <c:pt idx="561">
                  <c:v>1.4166342730359138</c:v>
                </c:pt>
                <c:pt idx="562">
                  <c:v>1.4110693594714665</c:v>
                </c:pt>
                <c:pt idx="563">
                  <c:v>1.4054363555520706</c:v>
                </c:pt>
                <c:pt idx="564">
                  <c:v>1.399736252657455</c:v>
                </c:pt>
                <c:pt idx="565">
                  <c:v>1.3939700510348041</c:v>
                </c:pt>
                <c:pt idx="566">
                  <c:v>1.388138759507261</c:v>
                </c:pt>
                <c:pt idx="567">
                  <c:v>1.3822433951808877</c:v>
                </c:pt>
                <c:pt idx="568">
                  <c:v>1.3762849831501933</c:v>
                </c:pt>
                <c:pt idx="569">
                  <c:v>1.370264556202355</c:v>
                </c:pt>
                <c:pt idx="570">
                  <c:v>1.364183154520247</c:v>
                </c:pt>
                <c:pt idx="571">
                  <c:v>1.3580418253843984</c:v>
                </c:pt>
                <c:pt idx="572">
                  <c:v>1.3518416228739984</c:v>
                </c:pt>
                <c:pt idx="573">
                  <c:v>1.3455836075670664</c:v>
                </c:pt>
                <c:pt idx="574">
                  <c:v>1.3392688462399074</c:v>
                </c:pt>
                <c:pt idx="575">
                  <c:v>1.3328984115659701</c:v>
                </c:pt>
                <c:pt idx="576">
                  <c:v>1.3264733818142265</c:v>
                </c:pt>
                <c:pt idx="577">
                  <c:v>1.3199948405471886</c:v>
                </c:pt>
                <c:pt idx="578">
                  <c:v>1.3134638763186848</c:v>
                </c:pt>
                <c:pt idx="579">
                  <c:v>1.306881582371505</c:v>
                </c:pt>
                <c:pt idx="580">
                  <c:v>1.3002490563350391</c:v>
                </c:pt>
                <c:pt idx="581">
                  <c:v>1.2935673999230186</c:v>
                </c:pt>
                <c:pt idx="582">
                  <c:v>1.2868377186314803</c:v>
                </c:pt>
                <c:pt idx="583">
                  <c:v>1.2800611214370643</c:v>
                </c:pt>
                <c:pt idx="584">
                  <c:v>1.2732387204957623</c:v>
                </c:pt>
                <c:pt idx="585">
                  <c:v>1.2663716308422255</c:v>
                </c:pt>
                <c:pt idx="586">
                  <c:v>1.2594609700897506</c:v>
                </c:pt>
                <c:pt idx="587">
                  <c:v>1.2525078581310483</c:v>
                </c:pt>
                <c:pt idx="588">
                  <c:v>1.2455134168399087</c:v>
                </c:pt>
                <c:pt idx="589">
                  <c:v>1.2384787697738722</c:v>
                </c:pt>
                <c:pt idx="590">
                  <c:v>1.2314050418780143</c:v>
                </c:pt>
                <c:pt idx="591">
                  <c:v>1.2242933591899505</c:v>
                </c:pt>
                <c:pt idx="592">
                  <c:v>1.2171448485461687</c:v>
                </c:pt>
                <c:pt idx="593">
                  <c:v>1.2099606372897926</c:v>
                </c:pt>
                <c:pt idx="594">
                  <c:v>1.2027418529798817</c:v>
                </c:pt>
                <c:pt idx="595">
                  <c:v>1.1954896231023668</c:v>
                </c:pt>
                <c:pt idx="596">
                  <c:v>1.1882050747827275</c:v>
                </c:pt>
                <c:pt idx="597">
                  <c:v>1.180889334500504</c:v>
                </c:pt>
                <c:pt idx="598">
                  <c:v>1.1735435278057491</c:v>
                </c:pt>
                <c:pt idx="599">
                  <c:v>1.1661687790375108</c:v>
                </c:pt>
                <c:pt idx="600">
                  <c:v>1.158766211044445</c:v>
                </c:pt>
                <c:pt idx="601">
                  <c:v>1.1513369449076496</c:v>
                </c:pt>
                <c:pt idx="602">
                  <c:v>1.1438820996658126</c:v>
                </c:pt>
                <c:pt idx="603">
                  <c:v>1.1364027920427664</c:v>
                </c:pt>
                <c:pt idx="604">
                  <c:v>1.1289001361775346</c:v>
                </c:pt>
                <c:pt idx="605">
                  <c:v>1.1213752433569597</c:v>
                </c:pt>
                <c:pt idx="606">
                  <c:v>1.1138292217509984</c:v>
                </c:pt>
                <c:pt idx="607">
                  <c:v>1.1062631761507644</c:v>
                </c:pt>
                <c:pt idx="608">
                  <c:v>1.0986782077094057</c:v>
                </c:pt>
                <c:pt idx="609">
                  <c:v>1.0910754136858933</c:v>
                </c:pt>
                <c:pt idx="610">
                  <c:v>1.0834558871917983</c:v>
                </c:pt>
                <c:pt idx="611">
                  <c:v>1.0758207169411389</c:v>
                </c:pt>
                <c:pt idx="612">
                  <c:v>1.0681709870033662</c:v>
                </c:pt>
                <c:pt idx="613">
                  <c:v>1.0605077765595634</c:v>
                </c:pt>
                <c:pt idx="614">
                  <c:v>1.0528321596619332</c:v>
                </c:pt>
                <c:pt idx="615">
                  <c:v>1.045145204996633</c:v>
                </c:pt>
                <c:pt idx="616">
                  <c:v>1.0374479756500328</c:v>
                </c:pt>
                <c:pt idx="617">
                  <c:v>1.0297415288784593</c:v>
                </c:pt>
                <c:pt idx="618">
                  <c:v>1.0220269158814825</c:v>
                </c:pt>
                <c:pt idx="619">
                  <c:v>1.0143051815788136</c:v>
                </c:pt>
                <c:pt idx="620">
                  <c:v>1.006577364390868</c:v>
                </c:pt>
                <c:pt idx="621">
                  <c:v>0.99884449602305081</c:v>
                </c:pt>
                <c:pt idx="622">
                  <c:v>0.99110760125381991</c:v>
                </c:pt>
                <c:pt idx="623">
                  <c:v>0.98336769772657828</c:v>
                </c:pt>
                <c:pt idx="624">
                  <c:v>0.97562579574544528</c:v>
                </c:pt>
                <c:pt idx="625">
                  <c:v>0.96788289807495742</c:v>
                </c:pt>
                <c:pt idx="626">
                  <c:v>0.96013999974373943</c:v>
                </c:pt>
                <c:pt idx="627">
                  <c:v>0.95239808785219682</c:v>
                </c:pt>
                <c:pt idx="628">
                  <c:v>0.94465814138426385</c:v>
                </c:pt>
                <c:pt idx="629">
                  <c:v>0.93692113102325325</c:v>
                </c:pt>
                <c:pt idx="630">
                  <c:v>0.92918801897183845</c:v>
                </c:pt>
                <c:pt idx="631">
                  <c:v>0.92145975877621</c:v>
                </c:pt>
                <c:pt idx="632">
                  <c:v>0.91373729515443503</c:v>
                </c:pt>
                <c:pt idx="633">
                  <c:v>0.90602156382905197</c:v>
                </c:pt>
                <c:pt idx="634">
                  <c:v>0.89831349136392868</c:v>
                </c:pt>
                <c:pt idx="635">
                  <c:v>0.89061399500541272</c:v>
                </c:pt>
                <c:pt idx="636">
                  <c:v>0.88292398252779536</c:v>
                </c:pt>
                <c:pt idx="637">
                  <c:v>0.87524435208311346</c:v>
                </c:pt>
                <c:pt idx="638">
                  <c:v>0.86757599205530944</c:v>
                </c:pt>
                <c:pt idx="639">
                  <c:v>0.8599197809187672</c:v>
                </c:pt>
                <c:pt idx="640">
                  <c:v>0.85227658710123955</c:v>
                </c:pt>
                <c:pt idx="641">
                  <c:v>0.84464726885118102</c:v>
                </c:pt>
                <c:pt idx="642">
                  <c:v>0.83703267410950022</c:v>
                </c:pt>
                <c:pt idx="643">
                  <c:v>0.82943364038573741</c:v>
                </c:pt>
                <c:pt idx="644">
                  <c:v>0.82185099463867872</c:v>
                </c:pt>
                <c:pt idx="645">
                  <c:v>0.81428555316141016</c:v>
                </c:pt>
                <c:pt idx="646">
                  <c:v>0.80673812147081658</c:v>
                </c:pt>
                <c:pt idx="647">
                  <c:v>0.79920949420152743</c:v>
                </c:pt>
                <c:pt idx="648">
                  <c:v>0.79170045500430575</c:v>
                </c:pt>
                <c:pt idx="649">
                  <c:v>0.78421177644888351</c:v>
                </c:pt>
                <c:pt idx="650">
                  <c:v>0.77674421993123322</c:v>
                </c:pt>
                <c:pt idx="651">
                  <c:v>0.76929853558527361</c:v>
                </c:pt>
                <c:pt idx="652">
                  <c:v>0.76187546219899982</c:v>
                </c:pt>
                <c:pt idx="653">
                  <c:v>0.75447572713502697</c:v>
                </c:pt>
                <c:pt idx="654">
                  <c:v>0.7471000462555375</c:v>
                </c:pt>
                <c:pt idx="655">
                  <c:v>0.73974912385161606</c:v>
                </c:pt>
                <c:pt idx="656">
                  <c:v>0.73242365257695763</c:v>
                </c:pt>
                <c:pt idx="657">
                  <c:v>0.7251243133859322</c:v>
                </c:pt>
                <c:pt idx="658">
                  <c:v>0.71785177547598433</c:v>
                </c:pt>
                <c:pt idx="659">
                  <c:v>0.71060669623434936</c:v>
                </c:pt>
                <c:pt idx="660">
                  <c:v>0.70338972118906196</c:v>
                </c:pt>
                <c:pt idx="661">
                  <c:v>0.69620148396423354</c:v>
                </c:pt>
                <c:pt idx="662">
                  <c:v>0.68904260623957114</c:v>
                </c:pt>
                <c:pt idx="663">
                  <c:v>0.68191369771411292</c:v>
                </c:pt>
                <c:pt idx="664">
                  <c:v>0.67481535607414744</c:v>
                </c:pt>
                <c:pt idx="665">
                  <c:v>0.66774816696528927</c:v>
                </c:pt>
                <c:pt idx="666">
                  <c:v>0.66071270396867643</c:v>
                </c:pt>
                <c:pt idx="667">
                  <c:v>0.65370952858125653</c:v>
                </c:pt>
                <c:pt idx="668">
                  <c:v>0.6467391902001266</c:v>
                </c:pt>
                <c:pt idx="669">
                  <c:v>0.63980222611089022</c:v>
                </c:pt>
                <c:pt idx="670">
                  <c:v>0.63289916147999148</c:v>
                </c:pt>
                <c:pt idx="671">
                  <c:v>0.62603050935099003</c:v>
                </c:pt>
                <c:pt idx="672">
                  <c:v>0.61919677064473333</c:v>
                </c:pt>
                <c:pt idx="673">
                  <c:v>0.61239843416338524</c:v>
                </c:pt>
                <c:pt idx="674">
                  <c:v>0.60563597659826685</c:v>
                </c:pt>
                <c:pt idx="675">
                  <c:v>0.59890986254146739</c:v>
                </c:pt>
                <c:pt idx="676">
                  <c:v>0.59222054450117456</c:v>
                </c:pt>
                <c:pt idx="677">
                  <c:v>0.58556846292068265</c:v>
                </c:pt>
                <c:pt idx="678">
                  <c:v>0.57895404620102708</c:v>
                </c:pt>
                <c:pt idx="679">
                  <c:v>0.57237771072719668</c:v>
                </c:pt>
                <c:pt idx="680">
                  <c:v>0.56583986089787486</c:v>
                </c:pt>
                <c:pt idx="681">
                  <c:v>0.55934088915865687</c:v>
                </c:pt>
                <c:pt idx="682">
                  <c:v>0.5528811760386918</c:v>
                </c:pt>
                <c:pt idx="683">
                  <c:v>0.54646109019069611</c:v>
                </c:pt>
                <c:pt idx="684">
                  <c:v>0.54008098843428443</c:v>
                </c:pt>
                <c:pt idx="685">
                  <c:v>0.53374121580256362</c:v>
                </c:pt>
                <c:pt idx="686">
                  <c:v>0.52744210559193283</c:v>
                </c:pt>
                <c:pt idx="687">
                  <c:v>0.52118397941503514</c:v>
                </c:pt>
                <c:pt idx="688">
                  <c:v>0.51496714725680126</c:v>
                </c:pt>
                <c:pt idx="689">
                  <c:v>0.50879190753352999</c:v>
                </c:pt>
                <c:pt idx="690">
                  <c:v>0.50265854715494407</c:v>
                </c:pt>
                <c:pt idx="691">
                  <c:v>0.4965673415891656</c:v>
                </c:pt>
                <c:pt idx="692">
                  <c:v>0.49051855493054702</c:v>
                </c:pt>
                <c:pt idx="693">
                  <c:v>0.48451243997030169</c:v>
                </c:pt>
                <c:pt idx="694">
                  <c:v>0.47854923826986978</c:v>
                </c:pt>
                <c:pt idx="695">
                  <c:v>0.47262918023696016</c:v>
                </c:pt>
                <c:pt idx="696">
                  <c:v>0.4667524852042057</c:v>
                </c:pt>
                <c:pt idx="697">
                  <c:v>0.46091936151037</c:v>
                </c:pt>
                <c:pt idx="698">
                  <c:v>0.45513000658404262</c:v>
                </c:pt>
                <c:pt idx="699">
                  <c:v>0.44938460702976113</c:v>
                </c:pt>
                <c:pt idx="700">
                  <c:v>0.44368333871649462</c:v>
                </c:pt>
                <c:pt idx="701">
                  <c:v>0.43802636686842789</c:v>
                </c:pt>
                <c:pt idx="702">
                  <c:v>0.43241384615798045</c:v>
                </c:pt>
                <c:pt idx="703">
                  <c:v>0.42684592080099742</c:v>
                </c:pt>
                <c:pt idx="704">
                  <c:v>0.42132272465404896</c:v>
                </c:pt>
                <c:pt idx="705">
                  <c:v>0.41584438131377233</c:v>
                </c:pt>
                <c:pt idx="706">
                  <c:v>0.41041100421819426</c:v>
                </c:pt>
                <c:pt idx="707">
                  <c:v>0.40502269674996821</c:v>
                </c:pt>
                <c:pt idx="708">
                  <c:v>0.39967955234146235</c:v>
                </c:pt>
                <c:pt idx="709">
                  <c:v>0.3943816545816346</c:v>
                </c:pt>
                <c:pt idx="710">
                  <c:v>0.38912907732462992</c:v>
                </c:pt>
                <c:pt idx="711">
                  <c:v>0.38392188480003586</c:v>
                </c:pt>
                <c:pt idx="712">
                  <c:v>0.37876013172473239</c:v>
                </c:pt>
                <c:pt idx="713">
                  <c:v>0.37364386341627193</c:v>
                </c:pt>
                <c:pt idx="714">
                  <c:v>0.36857311590772635</c:v>
                </c:pt>
                <c:pt idx="715">
                  <c:v>0.36354791606393699</c:v>
                </c:pt>
                <c:pt idx="716">
                  <c:v>0.35856828169910432</c:v>
                </c:pt>
                <c:pt idx="717">
                  <c:v>0.35363422169565428</c:v>
                </c:pt>
                <c:pt idx="718">
                  <c:v>0.34874573612431958</c:v>
                </c:pt>
                <c:pt idx="719">
                  <c:v>0.34390281636537123</c:v>
                </c:pt>
                <c:pt idx="720">
                  <c:v>0.33910544523094094</c:v>
                </c:pt>
                <c:pt idx="721">
                  <c:v>0.33435359708837059</c:v>
                </c:pt>
                <c:pt idx="722">
                  <c:v>0.32964723798452866</c:v>
                </c:pt>
                <c:pt idx="723">
                  <c:v>0.32498632577103237</c:v>
                </c:pt>
                <c:pt idx="724">
                  <c:v>0.32037081023031433</c:v>
                </c:pt>
                <c:pt idx="725">
                  <c:v>0.31580063320247564</c:v>
                </c:pt>
                <c:pt idx="726">
                  <c:v>0.31127572871286385</c:v>
                </c:pt>
                <c:pt idx="727">
                  <c:v>0.3067960231003185</c:v>
                </c:pt>
                <c:pt idx="728">
                  <c:v>0.30236143514602415</c:v>
                </c:pt>
                <c:pt idx="729">
                  <c:v>0.29797187620291543</c:v>
                </c:pt>
                <c:pt idx="730">
                  <c:v>0.29362725032557385</c:v>
                </c:pt>
                <c:pt idx="731">
                  <c:v>0.28932745440056307</c:v>
                </c:pt>
                <c:pt idx="732">
                  <c:v>0.28507237827714327</c:v>
                </c:pt>
                <c:pt idx="733">
                  <c:v>0.28086190489831175</c:v>
                </c:pt>
                <c:pt idx="734">
                  <c:v>0.27669591043211417</c:v>
                </c:pt>
                <c:pt idx="735">
                  <c:v>0.27257426440317212</c:v>
                </c:pt>
                <c:pt idx="736">
                  <c:v>0.26849682982437345</c:v>
                </c:pt>
                <c:pt idx="737">
                  <c:v>0.26446346332867482</c:v>
                </c:pt>
                <c:pt idx="738">
                  <c:v>0.26047401530096104</c:v>
                </c:pt>
                <c:pt idx="739">
                  <c:v>0.25652833000991354</c:v>
                </c:pt>
                <c:pt idx="740">
                  <c:v>0.25262624573983566</c:v>
                </c:pt>
                <c:pt idx="741">
                  <c:v>0.24876759492238509</c:v>
                </c:pt>
                <c:pt idx="742">
                  <c:v>0.24495220426816613</c:v>
                </c:pt>
                <c:pt idx="743">
                  <c:v>0.24117989489813216</c:v>
                </c:pt>
                <c:pt idx="744">
                  <c:v>0.23745048247475201</c:v>
                </c:pt>
                <c:pt idx="745">
                  <c:v>0.23376377733289389</c:v>
                </c:pt>
                <c:pt idx="746">
                  <c:v>0.23011958461038093</c:v>
                </c:pt>
                <c:pt idx="747">
                  <c:v>0.22651770437817365</c:v>
                </c:pt>
                <c:pt idx="748">
                  <c:v>0.22295793177013654</c:v>
                </c:pt>
                <c:pt idx="749">
                  <c:v>0.21944005711234424</c:v>
                </c:pt>
                <c:pt idx="750">
                  <c:v>0.21596386605188675</c:v>
                </c:pt>
                <c:pt idx="751">
                  <c:v>0.21252913968513132</c:v>
                </c:pt>
                <c:pt idx="752">
                  <c:v>0.20913565468540143</c:v>
                </c:pt>
                <c:pt idx="753">
                  <c:v>0.20578318343003321</c:v>
                </c:pt>
                <c:pt idx="754">
                  <c:v>0.20247149412677079</c:v>
                </c:pt>
                <c:pt idx="755">
                  <c:v>0.19920035093946339</c:v>
                </c:pt>
                <c:pt idx="756">
                  <c:v>0.19596951411302638</c:v>
                </c:pt>
                <c:pt idx="757">
                  <c:v>0.19277874009763218</c:v>
                </c:pt>
                <c:pt idx="758">
                  <c:v>0.18962778167209426</c:v>
                </c:pt>
                <c:pt idx="759">
                  <c:v>0.18651638806641252</c:v>
                </c:pt>
                <c:pt idx="760">
                  <c:v>0.18344430508344481</c:v>
                </c:pt>
                <c:pt idx="761">
                  <c:v>0.18041127521967423</c:v>
                </c:pt>
                <c:pt idx="762">
                  <c:v>0.17741703778503973</c:v>
                </c:pt>
                <c:pt idx="763">
                  <c:v>0.17446132902180156</c:v>
                </c:pt>
                <c:pt idx="764">
                  <c:v>0.17154388222240982</c:v>
                </c:pt>
                <c:pt idx="765">
                  <c:v>0.1686644278463505</c:v>
                </c:pt>
                <c:pt idx="766">
                  <c:v>0.16582269363593904</c:v>
                </c:pt>
                <c:pt idx="767">
                  <c:v>0.16301840473103665</c:v>
                </c:pt>
                <c:pt idx="768">
                  <c:v>0.16025128378266351</c:v>
                </c:pt>
                <c:pt idx="769">
                  <c:v>0.15752105106548292</c:v>
                </c:pt>
                <c:pt idx="770">
                  <c:v>0.15482742458913451</c:v>
                </c:pt>
                <c:pt idx="771">
                  <c:v>0.15217012020839252</c:v>
                </c:pt>
                <c:pt idx="772">
                  <c:v>0.14954885173212717</c:v>
                </c:pt>
                <c:pt idx="773">
                  <c:v>0.14696333103104919</c:v>
                </c:pt>
                <c:pt idx="774">
                  <c:v>0.14441326814421557</c:v>
                </c:pt>
                <c:pt idx="775">
                  <c:v>0.14189837138427941</c:v>
                </c:pt>
                <c:pt idx="776">
                  <c:v>0.1394183474414635</c:v>
                </c:pt>
                <c:pt idx="777">
                  <c:v>0.13697290148624225</c:v>
                </c:pt>
                <c:pt idx="778">
                  <c:v>0.13456173727071344</c:v>
                </c:pt>
                <c:pt idx="779">
                  <c:v>0.13218455722864525</c:v>
                </c:pt>
                <c:pt idx="780">
                  <c:v>0.12984106257418376</c:v>
                </c:pt>
                <c:pt idx="781">
                  <c:v>0.12753095339920598</c:v>
                </c:pt>
                <c:pt idx="782">
                  <c:v>0.12525392876930672</c:v>
                </c:pt>
                <c:pt idx="783">
                  <c:v>0.12300968681840561</c:v>
                </c:pt>
                <c:pt idx="784">
                  <c:v>0.12079792484196349</c:v>
                </c:pt>
                <c:pt idx="785">
                  <c:v>0.1186183393887979</c:v>
                </c:pt>
                <c:pt idx="786">
                  <c:v>0.11647062635148669</c:v>
                </c:pt>
                <c:pt idx="787">
                  <c:v>0.11435448105535204</c:v>
                </c:pt>
                <c:pt idx="788">
                  <c:v>0.11226959834601581</c:v>
                </c:pt>
                <c:pt idx="789">
                  <c:v>0.11021567267551871</c:v>
                </c:pt>
                <c:pt idx="790">
                  <c:v>0.10819239818699733</c:v>
                </c:pt>
                <c:pt idx="791">
                  <c:v>0.10619946879791269</c:v>
                </c:pt>
                <c:pt idx="792">
                  <c:v>0.10423657828182456</c:v>
                </c:pt>
                <c:pt idx="793">
                  <c:v>0.1023034203487084</c:v>
                </c:pt>
                <c:pt idx="794">
                  <c:v>0.10039968872381012</c:v>
                </c:pt>
                <c:pt idx="795">
                  <c:v>9.8525077225036145E-2</c:v>
                </c:pt>
                <c:pt idx="796">
                  <c:v>9.6679279838876545E-2</c:v>
                </c:pt>
                <c:pt idx="797">
                  <c:v>9.4861990794859477E-2</c:v>
                </c:pt>
                <c:pt idx="798">
                  <c:v>9.3072904638536152E-2</c:v>
                </c:pt>
                <c:pt idx="799">
                  <c:v>9.1311716302995852E-2</c:v>
                </c:pt>
                <c:pt idx="800">
                  <c:v>8.9578121178912104E-2</c:v>
                </c:pt>
                <c:pt idx="801">
                  <c:v>8.7871815183120025E-2</c:v>
                </c:pt>
                <c:pt idx="802">
                  <c:v>8.6192494825727606E-2</c:v>
                </c:pt>
                <c:pt idx="803">
                  <c:v>8.4539857275762284E-2</c:v>
                </c:pt>
                <c:pt idx="804">
                  <c:v>8.2913600425356809E-2</c:v>
                </c:pt>
                <c:pt idx="805">
                  <c:v>8.1313422952476636E-2</c:v>
                </c:pt>
                <c:pt idx="806">
                  <c:v>7.9739024382194268E-2</c:v>
                </c:pt>
                <c:pt idx="807">
                  <c:v>7.8190105146513963E-2</c:v>
                </c:pt>
                <c:pt idx="808">
                  <c:v>7.6666366642753239E-2</c:v>
                </c:pt>
                <c:pt idx="809">
                  <c:v>7.5167511290485753E-2</c:v>
                </c:pt>
                <c:pt idx="810">
                  <c:v>7.369324258705269E-2</c:v>
                </c:pt>
                <c:pt idx="811">
                  <c:v>7.224326516164932E-2</c:v>
                </c:pt>
                <c:pt idx="812">
                  <c:v>7.081728482799339E-2</c:v>
                </c:pt>
                <c:pt idx="813">
                  <c:v>6.9415008635584058E-2</c:v>
                </c:pt>
                <c:pt idx="814">
                  <c:v>6.8036144919558977E-2</c:v>
                </c:pt>
                <c:pt idx="815">
                  <c:v>6.6680403349158368E-2</c:v>
                </c:pt>
                <c:pt idx="816">
                  <c:v>6.5347494974805492E-2</c:v>
                </c:pt>
                <c:pt idx="817">
                  <c:v>6.4037132273812747E-2</c:v>
                </c:pt>
                <c:pt idx="818">
                  <c:v>6.2749029194723596E-2</c:v>
                </c:pt>
                <c:pt idx="819">
                  <c:v>6.148290120030088E-2</c:v>
                </c:pt>
                <c:pt idx="820">
                  <c:v>6.0238465309171985E-2</c:v>
                </c:pt>
                <c:pt idx="821">
                  <c:v>5.9015440136142142E-2</c:v>
                </c:pt>
                <c:pt idx="822">
                  <c:v>5.7813545931187815E-2</c:v>
                </c:pt>
                <c:pt idx="823">
                  <c:v>5.6632504617141463E-2</c:v>
                </c:pt>
                <c:pt idx="824">
                  <c:v>5.5472039826080191E-2</c:v>
                </c:pt>
                <c:pt idx="825">
                  <c:v>5.433187693443111E-2</c:v>
                </c:pt>
                <c:pt idx="826">
                  <c:v>5.3211743096805826E-2</c:v>
                </c:pt>
                <c:pt idx="827">
                  <c:v>5.2111367278577493E-2</c:v>
                </c:pt>
                <c:pt idx="828">
                  <c:v>5.1030480287213832E-2</c:v>
                </c:pt>
                <c:pt idx="829">
                  <c:v>4.9968814802380128E-2</c:v>
                </c:pt>
                <c:pt idx="830">
                  <c:v>4.892610540482549E-2</c:v>
                </c:pt>
                <c:pt idx="831">
                  <c:v>4.7902088604067472E-2</c:v>
                </c:pt>
                <c:pt idx="832">
                  <c:v>4.6896502864889091E-2</c:v>
                </c:pt>
                <c:pt idx="833">
                  <c:v>4.5909088632662853E-2</c:v>
                </c:pt>
                <c:pt idx="834">
                  <c:v>4.4939588357517074E-2</c:v>
                </c:pt>
                <c:pt idx="835">
                  <c:v>4.3987746517359337E-2</c:v>
                </c:pt>
                <c:pt idx="836">
                  <c:v>4.3053309639772518E-2</c:v>
                </c:pt>
                <c:pt idx="837">
                  <c:v>4.2136026322798822E-2</c:v>
                </c:pt>
                <c:pt idx="838">
                  <c:v>4.1235647254627528E-2</c:v>
                </c:pt>
                <c:pt idx="839">
                  <c:v>4.0351925232202233E-2</c:v>
                </c:pt>
                <c:pt idx="840">
                  <c:v>3.9484615178763526E-2</c:v>
                </c:pt>
                <c:pt idx="841">
                  <c:v>3.8633474160343205E-2</c:v>
                </c:pt>
                <c:pt idx="842">
                  <c:v>3.779826140122626E-2</c:v>
                </c:pt>
                <c:pt idx="843">
                  <c:v>3.6978738298396777E-2</c:v>
                </c:pt>
                <c:pt idx="844">
                  <c:v>3.6174668434984548E-2</c:v>
                </c:pt>
                <c:pt idx="845">
                  <c:v>3.5385817592728422E-2</c:v>
                </c:pt>
                <c:pt idx="846">
                  <c:v>3.4611953763473216E-2</c:v>
                </c:pt>
                <c:pt idx="847">
                  <c:v>3.385284715971703E-2</c:v>
                </c:pt>
                <c:pt idx="848">
                  <c:v>3.3108270224225141E-2</c:v>
                </c:pt>
                <c:pt idx="849">
                  <c:v>3.2377997638727847E-2</c:v>
                </c:pt>
                <c:pt idx="850">
                  <c:v>3.1661806331718535E-2</c:v>
                </c:pt>
                <c:pt idx="851">
                  <c:v>3.0959475485369127E-2</c:v>
                </c:pt>
                <c:pt idx="852">
                  <c:v>3.0270786541579654E-2</c:v>
                </c:pt>
                <c:pt idx="853">
                  <c:v>2.9595523207178707E-2</c:v>
                </c:pt>
                <c:pt idx="854">
                  <c:v>2.8933471458291768E-2</c:v>
                </c:pt>
                <c:pt idx="855">
                  <c:v>2.8284419543894306E-2</c:v>
                </c:pt>
                <c:pt idx="856">
                  <c:v>2.7648157988566138E-2</c:v>
                </c:pt>
                <c:pt idx="857">
                  <c:v>2.7024479594464475E-2</c:v>
                </c:pt>
                <c:pt idx="858">
                  <c:v>2.6413179442531718E-2</c:v>
                </c:pt>
                <c:pt idx="859">
                  <c:v>2.5814054892955469E-2</c:v>
                </c:pt>
                <c:pt idx="860">
                  <c:v>2.5226905584896785E-2</c:v>
                </c:pt>
                <c:pt idx="861">
                  <c:v>2.4651533435503869E-2</c:v>
                </c:pt>
                <c:pt idx="862">
                  <c:v>2.4087742638227532E-2</c:v>
                </c:pt>
                <c:pt idx="863">
                  <c:v>2.3535339660454811E-2</c:v>
                </c:pt>
                <c:pt idx="864">
                  <c:v>2.2994133240477631E-2</c:v>
                </c:pt>
                <c:pt idx="865">
                  <c:v>2.2463934383812278E-2</c:v>
                </c:pt>
                <c:pt idx="866">
                  <c:v>2.1944556358886549E-2</c:v>
                </c:pt>
                <c:pt idx="867">
                  <c:v>2.1435814692110394E-2</c:v>
                </c:pt>
                <c:pt idx="868">
                  <c:v>2.0937527162346141E-2</c:v>
                </c:pt>
                <c:pt idx="869">
                  <c:v>2.0449513794794514E-2</c:v>
                </c:pt>
                <c:pt idx="870">
                  <c:v>1.9971596854312105E-2</c:v>
                </c:pt>
                <c:pt idx="871">
                  <c:v>1.9503600838176094E-2</c:v>
                </c:pt>
                <c:pt idx="872">
                  <c:v>1.9045352468311974E-2</c:v>
                </c:pt>
                <c:pt idx="873">
                  <c:v>1.8596680682999477E-2</c:v>
                </c:pt>
                <c:pt idx="874">
                  <c:v>1.8157416628072458E-2</c:v>
                </c:pt>
                <c:pt idx="875">
                  <c:v>1.7727393647627706E-2</c:v>
                </c:pt>
                <c:pt idx="876">
                  <c:v>1.7306447274257834E-2</c:v>
                </c:pt>
                <c:pt idx="877">
                  <c:v>1.689441521882323E-2</c:v>
                </c:pt>
                <c:pt idx="878">
                  <c:v>1.6491137359777839E-2</c:v>
                </c:pt>
                <c:pt idx="879">
                  <c:v>1.609645573206343E-2</c:v>
                </c:pt>
                <c:pt idx="880">
                  <c:v>1.5710214515586834E-2</c:v>
                </c:pt>
                <c:pt idx="881">
                  <c:v>1.5332260023294455E-2</c:v>
                </c:pt>
                <c:pt idx="882">
                  <c:v>1.4962440688858261E-2</c:v>
                </c:pt>
                <c:pt idx="883">
                  <c:v>1.4600607053987216E-2</c:v>
                </c:pt>
                <c:pt idx="884">
                  <c:v>1.4246611755377973E-2</c:v>
                </c:pt>
                <c:pt idx="885">
                  <c:v>1.3900309511318529E-2</c:v>
                </c:pt>
                <c:pt idx="886">
                  <c:v>1.3561557107958182E-2</c:v>
                </c:pt>
                <c:pt idx="887">
                  <c:v>1.3230213385257341E-2</c:v>
                </c:pt>
                <c:pt idx="888">
                  <c:v>1.2906139222630002E-2</c:v>
                </c:pt>
                <c:pt idx="889">
                  <c:v>1.258919752429203E-2</c:v>
                </c:pt>
                <c:pt idx="890">
                  <c:v>1.2279253204327874E-2</c:v>
                </c:pt>
                <c:pt idx="891">
                  <c:v>1.1976173171488445E-2</c:v>
                </c:pt>
                <c:pt idx="892">
                  <c:v>1.1679826313732281E-2</c:v>
                </c:pt>
                <c:pt idx="893">
                  <c:v>1.1390083482522335E-2</c:v>
                </c:pt>
                <c:pt idx="894">
                  <c:v>1.1106817476890428E-2</c:v>
                </c:pt>
                <c:pt idx="895">
                  <c:v>1.0829903027280981E-2</c:v>
                </c:pt>
                <c:pt idx="896">
                  <c:v>1.0559216779185733E-2</c:v>
                </c:pt>
                <c:pt idx="897">
                  <c:v>1.0294637276580924E-2</c:v>
                </c:pt>
                <c:pt idx="898">
                  <c:v>1.0036044945177925E-2</c:v>
                </c:pt>
                <c:pt idx="899">
                  <c:v>9.7833220754986079E-3</c:v>
                </c:pt>
                <c:pt idx="900">
                  <c:v>9.5363528057859949E-3</c:v>
                </c:pt>
                <c:pt idx="901">
                  <c:v>9.2950231047610361E-3</c:v>
                </c:pt>
                <c:pt idx="902">
                  <c:v>9.0592207542357136E-3</c:v>
                </c:pt>
                <c:pt idx="903">
                  <c:v>8.8288353315929182E-3</c:v>
                </c:pt>
                <c:pt idx="904">
                  <c:v>8.6037581921428602E-3</c:v>
                </c:pt>
                <c:pt idx="905">
                  <c:v>8.3838824513660978E-3</c:v>
                </c:pt>
                <c:pt idx="906">
                  <c:v>8.1691029670525432E-3</c:v>
                </c:pt>
                <c:pt idx="907">
                  <c:v>7.9593163213460723E-3</c:v>
                </c:pt>
                <c:pt idx="908">
                  <c:v>7.7544208027038649E-3</c:v>
                </c:pt>
                <c:pt idx="909">
                  <c:v>7.5543163877794571E-3</c:v>
                </c:pt>
                <c:pt idx="910">
                  <c:v>7.3589047232384373E-3</c:v>
                </c:pt>
                <c:pt idx="911">
                  <c:v>7.1680891075153238E-3</c:v>
                </c:pt>
                <c:pt idx="912">
                  <c:v>6.9817744725201311E-3</c:v>
                </c:pt>
                <c:pt idx="913">
                  <c:v>6.7998673653027406E-3</c:v>
                </c:pt>
                <c:pt idx="914">
                  <c:v>6.6222759296832648E-3</c:v>
                </c:pt>
                <c:pt idx="915">
                  <c:v>6.4489098878561576E-3</c:v>
                </c:pt>
                <c:pt idx="916">
                  <c:v>6.2796805219757362E-3</c:v>
                </c:pt>
                <c:pt idx="917">
                  <c:v>6.1145006557306019E-3</c:v>
                </c:pt>
                <c:pt idx="918">
                  <c:v>5.9532846359142176E-3</c:v>
                </c:pt>
                <c:pt idx="919">
                  <c:v>5.7959483139987328E-3</c:v>
                </c:pt>
                <c:pt idx="920">
                  <c:v>5.6424090277189384E-3</c:v>
                </c:pt>
                <c:pt idx="921">
                  <c:v>5.492585582673082E-3</c:v>
                </c:pt>
                <c:pt idx="922">
                  <c:v>5.346398233947054E-3</c:v>
                </c:pt>
                <c:pt idx="923">
                  <c:v>5.2037686677682956E-3</c:v>
                </c:pt>
                <c:pt idx="924">
                  <c:v>5.064619983195579E-3</c:v>
                </c:pt>
                <c:pt idx="925">
                  <c:v>4.9288766738506615E-3</c:v>
                </c:pt>
                <c:pt idx="926">
                  <c:v>4.7964646096975965E-3</c:v>
                </c:pt>
                <c:pt idx="927">
                  <c:v>4.6673110188753366E-3</c:v>
                </c:pt>
                <c:pt idx="928">
                  <c:v>4.541344469589096E-3</c:v>
                </c:pt>
                <c:pt idx="929">
                  <c:v>4.4184948520657142E-3</c:v>
                </c:pt>
                <c:pt idx="930">
                  <c:v>4.2986933605781985E-3</c:v>
                </c:pt>
                <c:pt idx="931">
                  <c:v>4.1818724755443145E-3</c:v>
                </c:pt>
                <c:pt idx="932">
                  <c:v>4.0679659457040504E-3</c:v>
                </c:pt>
                <c:pt idx="933">
                  <c:v>3.9569087703805366E-3</c:v>
                </c:pt>
                <c:pt idx="934">
                  <c:v>3.848637181828912E-3</c:v>
                </c:pt>
                <c:pt idx="935">
                  <c:v>3.7430886276773813E-3</c:v>
                </c:pt>
                <c:pt idx="936">
                  <c:v>3.640201753464605E-3</c:v>
                </c:pt>
                <c:pt idx="937">
                  <c:v>3.5399163852774442E-3</c:v>
                </c:pt>
                <c:pt idx="938">
                  <c:v>3.4421735124928045E-3</c:v>
                </c:pt>
                <c:pt idx="939">
                  <c:v>3.3469152706273411E-3</c:v>
                </c:pt>
                <c:pt idx="940">
                  <c:v>3.2540849242984672E-3</c:v>
                </c:pt>
                <c:pt idx="941">
                  <c:v>3.1636268503000913E-3</c:v>
                </c:pt>
                <c:pt idx="942">
                  <c:v>3.0754865207963224E-3</c:v>
                </c:pt>
                <c:pt idx="943">
                  <c:v>2.9896104866361886E-3</c:v>
                </c:pt>
                <c:pt idx="944">
                  <c:v>2.9059463607923725E-3</c:v>
                </c:pt>
                <c:pt idx="945">
                  <c:v>2.8244428019267606E-3</c:v>
                </c:pt>
                <c:pt idx="946">
                  <c:v>2.745049498085456E-3</c:v>
                </c:pt>
                <c:pt idx="947">
                  <c:v>2.6677171505258748E-3</c:v>
                </c:pt>
                <c:pt idx="948">
                  <c:v>2.5923974576782592E-3</c:v>
                </c:pt>
                <c:pt idx="949">
                  <c:v>2.5190430992439762E-3</c:v>
                </c:pt>
                <c:pt idx="950">
                  <c:v>2.4476077204327248E-3</c:v>
                </c:pt>
                <c:pt idx="951">
                  <c:v>2.3780459163406935E-3</c:v>
                </c:pt>
                <c:pt idx="952">
                  <c:v>2.3103132164716276E-3</c:v>
                </c:pt>
                <c:pt idx="953">
                  <c:v>2.2443660694025764E-3</c:v>
                </c:pt>
                <c:pt idx="954">
                  <c:v>2.1801618275960424E-3</c:v>
                </c:pt>
                <c:pt idx="955">
                  <c:v>2.1176587323600729E-3</c:v>
                </c:pt>
                <c:pt idx="956">
                  <c:v>2.0568158989578097E-3</c:v>
                </c:pt>
                <c:pt idx="957">
                  <c:v>1.9975933018678213E-3</c:v>
                </c:pt>
                <c:pt idx="958">
                  <c:v>1.9399517601964896E-3</c:v>
                </c:pt>
                <c:pt idx="959">
                  <c:v>1.8838529232435956E-3</c:v>
                </c:pt>
                <c:pt idx="960">
                  <c:v>1.829259256222163E-3</c:v>
                </c:pt>
                <c:pt idx="961">
                  <c:v>1.7761340261335027E-3</c:v>
                </c:pt>
                <c:pt idx="962">
                  <c:v>1.7244412877983253E-3</c:v>
                </c:pt>
                <c:pt idx="963">
                  <c:v>1.6741458700446751E-3</c:v>
                </c:pt>
                <c:pt idx="964">
                  <c:v>1.6252133620533666E-3</c:v>
                </c:pt>
                <c:pt idx="965">
                  <c:v>1.5776100998614964E-3</c:v>
                </c:pt>
                <c:pt idx="966">
                  <c:v>1.5313031530245339E-3</c:v>
                </c:pt>
                <c:pt idx="967">
                  <c:v>1.4862603114374007E-3</c:v>
                </c:pt>
                <c:pt idx="968">
                  <c:v>1.4424500723148638E-3</c:v>
                </c:pt>
                <c:pt idx="969">
                  <c:v>1.3998416273314975E-3</c:v>
                </c:pt>
                <c:pt idx="970">
                  <c:v>1.3584048499213825E-3</c:v>
                </c:pt>
                <c:pt idx="971">
                  <c:v>1.3181102827376336E-3</c:v>
                </c:pt>
                <c:pt idx="972">
                  <c:v>1.2789291252717936E-3</c:v>
                </c:pt>
                <c:pt idx="973">
                  <c:v>1.2408332216330264E-3</c:v>
                </c:pt>
                <c:pt idx="974">
                  <c:v>1.2037950484870014E-3</c:v>
                </c:pt>
                <c:pt idx="975">
                  <c:v>1.1677877031542815E-3</c:v>
                </c:pt>
                <c:pt idx="976">
                  <c:v>1.1327848918679746E-3</c:v>
                </c:pt>
                <c:pt idx="977">
                  <c:v>1.0987609181903179E-3</c:v>
                </c:pt>
                <c:pt idx="978">
                  <c:v>1.0656906715878355E-3</c:v>
                </c:pt>
                <c:pt idx="979">
                  <c:v>1.0335496161646388E-3</c:v>
                </c:pt>
                <c:pt idx="980">
                  <c:v>1.0023137795533658E-3</c:v>
                </c:pt>
                <c:pt idx="981">
                  <c:v>9.7195974196323857E-4</c:v>
                </c:pt>
                <c:pt idx="982">
                  <c:v>9.4246462538461514E-4</c:v>
                </c:pt>
                <c:pt idx="983">
                  <c:v>9.1380608294941695E-4</c:v>
                </c:pt>
                <c:pt idx="984">
                  <c:v>8.8596228844670631E-4</c:v>
                </c:pt>
                <c:pt idx="985">
                  <c:v>8.5891192599269828E-4</c:v>
                </c:pt>
                <c:pt idx="986">
                  <c:v>8.3263417985438861E-4</c:v>
                </c:pt>
                <c:pt idx="987">
                  <c:v>8.0710872442599333E-4</c:v>
                </c:pt>
                <c:pt idx="988">
                  <c:v>7.823157143572962E-4</c:v>
                </c:pt>
                <c:pt idx="989">
                  <c:v>7.5823577483301503E-4</c:v>
                </c:pt>
                <c:pt idx="990">
                  <c:v>7.3484999200220909E-4</c:v>
                </c:pt>
                <c:pt idx="991">
                  <c:v>7.121399035567549E-4</c:v>
                </c:pt>
                <c:pt idx="992">
                  <c:v>6.9008748945785286E-4</c:v>
                </c:pt>
                <c:pt idx="993">
                  <c:v>6.6867516280951162E-4</c:v>
                </c:pt>
                <c:pt idx="994">
                  <c:v>6.4788576087790957E-4</c:v>
                </c:pt>
                <c:pt idx="995">
                  <c:v>6.2770253625552138E-4</c:v>
                </c:pt>
                <c:pt idx="996">
                  <c:v>6.0810914816884982E-4</c:v>
                </c:pt>
                <c:pt idx="997">
                  <c:v>5.8908965392858858E-4</c:v>
                </c:pt>
                <c:pt idx="998">
                  <c:v>5.7062850052100463E-4</c:v>
                </c:pt>
                <c:pt idx="999">
                  <c:v>5.5271051633931808E-4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DBC-4134-B295-B6085CEA79CA}"/>
            </c:ext>
          </c:extLst>
        </c:ser>
        <c:ser>
          <c:idx val="5"/>
          <c:order val="5"/>
          <c:tx>
            <c:strRef>
              <c:f>'Z- Dist'!$M$64</c:f>
              <c:strCache>
                <c:ptCount val="1"/>
                <c:pt idx="0">
                  <c:v>LAL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5DBC-4134-B295-B6085CEA79CA}"/>
              </c:ext>
            </c:extLst>
          </c:dPt>
          <c:xVal>
            <c:numRef>
              <c:f>'Z- Dist'!$M$65:$M$66</c:f>
              <c:numCache>
                <c:formatCode>0.0000</c:formatCode>
                <c:ptCount val="2"/>
                <c:pt idx="0">
                  <c:v>8.4112134067378683</c:v>
                </c:pt>
                <c:pt idx="1">
                  <c:v>8.4112134067378683</c:v>
                </c:pt>
              </c:numCache>
            </c:numRef>
          </c:xVal>
          <c:yVal>
            <c:numRef>
              <c:f>'Z- Dist'!$P$65:$P$67</c:f>
              <c:numCache>
                <c:formatCode>General</c:formatCode>
                <c:ptCount val="3"/>
                <c:pt idx="0">
                  <c:v>0</c:v>
                </c:pt>
                <c:pt idx="1">
                  <c:v>1.5957691216057308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DBC-4134-B295-B6085CEA79CA}"/>
            </c:ext>
          </c:extLst>
        </c:ser>
        <c:ser>
          <c:idx val="6"/>
          <c:order val="6"/>
          <c:tx>
            <c:strRef>
              <c:f>'Z- Dist'!$N$64</c:f>
              <c:strCache>
                <c:ptCount val="1"/>
                <c:pt idx="0">
                  <c:v>UAL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DBC-4134-B295-B6085CEA79CA}"/>
              </c:ext>
            </c:extLst>
          </c:dPt>
          <c:xVal>
            <c:numRef>
              <c:f>'Z- Dist'!$N$65:$N$66</c:f>
              <c:numCache>
                <c:formatCode>0.0000</c:formatCode>
                <c:ptCount val="2"/>
                <c:pt idx="0">
                  <c:v>11.588786593262132</c:v>
                </c:pt>
                <c:pt idx="1">
                  <c:v>11.588786593262132</c:v>
                </c:pt>
              </c:numCache>
            </c:numRef>
          </c:xVal>
          <c:yVal>
            <c:numRef>
              <c:f>'Z- Dist'!$P$65:$P$66</c:f>
              <c:numCache>
                <c:formatCode>General</c:formatCode>
                <c:ptCount val="2"/>
                <c:pt idx="0">
                  <c:v>0</c:v>
                </c:pt>
                <c:pt idx="1">
                  <c:v>1.5957691216057308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DBC-4134-B295-B6085CEA7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0163552"/>
        <c:axId val="610163944"/>
      </c:scatterChart>
      <c:valAx>
        <c:axId val="610163552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944"/>
        <c:crosses val="autoZero"/>
        <c:crossBetween val="midCat"/>
      </c:valAx>
      <c:valAx>
        <c:axId val="610163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552"/>
        <c:crosses val="autoZero"/>
        <c:crossBetween val="midCat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043064849211747E-2"/>
          <c:y val="0.89241813371356238"/>
          <c:w val="0.8545222379612637"/>
          <c:h val="7.82327286084836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6699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FF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1"/>
              <a:t>Guard Band Based on w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437556028408804E-2"/>
          <c:y val="6.6666827418083094E-2"/>
          <c:w val="0.88281317353300004"/>
          <c:h val="0.74814995213626601"/>
        </c:manualLayout>
      </c:layout>
      <c:scatterChart>
        <c:scatterStyle val="lineMarker"/>
        <c:varyColors val="0"/>
        <c:ser>
          <c:idx val="1"/>
          <c:order val="0"/>
          <c:tx>
            <c:strRef>
              <c:f>'G8 AL = TL ± w'!$N$60</c:f>
              <c:strCache>
                <c:ptCount val="1"/>
                <c:pt idx="0">
                  <c:v>MV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E7-4961-B2A7-378748BE80C1}"/>
              </c:ext>
            </c:extLst>
          </c:dPt>
          <c:xVal>
            <c:numRef>
              <c:f>'G8 AL = TL ± w'!$N$61:$N$62</c:f>
              <c:numCache>
                <c:formatCode>0.0000</c:formatCode>
                <c:ptCount val="2"/>
                <c:pt idx="0">
                  <c:v>1500.119999902244</c:v>
                </c:pt>
                <c:pt idx="1">
                  <c:v>1500.119999902244</c:v>
                </c:pt>
              </c:numCache>
            </c:numRef>
          </c:xVal>
          <c:yVal>
            <c:numRef>
              <c:f>'G8 AL = TL ± w'!$O$61:$O$62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E7-4961-B2A7-378748BE80C1}"/>
            </c:ext>
          </c:extLst>
        </c:ser>
        <c:ser>
          <c:idx val="2"/>
          <c:order val="1"/>
          <c:tx>
            <c:strRef>
              <c:f>'G8 AL = TL ± w'!$L$60</c:f>
              <c:strCache>
                <c:ptCount val="1"/>
                <c:pt idx="0">
                  <c:v>LSL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4E7-4961-B2A7-378748BE80C1}"/>
              </c:ext>
            </c:extLst>
          </c:dPt>
          <c:xVal>
            <c:numRef>
              <c:f>'G8 AL = TL ± w'!$L$61:$L$62</c:f>
              <c:numCache>
                <c:formatCode>0.0000</c:formatCode>
                <c:ptCount val="2"/>
                <c:pt idx="0">
                  <c:v>1499.8</c:v>
                </c:pt>
                <c:pt idx="1">
                  <c:v>1499.8</c:v>
                </c:pt>
              </c:numCache>
            </c:numRef>
          </c:xVal>
          <c:yVal>
            <c:numRef>
              <c:f>'G8 AL = TL ± w'!$O$61:$O$62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E7-4961-B2A7-378748BE80C1}"/>
            </c:ext>
          </c:extLst>
        </c:ser>
        <c:ser>
          <c:idx val="3"/>
          <c:order val="2"/>
          <c:tx>
            <c:strRef>
              <c:f>'G8 AL = TL ± w'!$K$60</c:f>
              <c:strCache>
                <c:ptCount val="1"/>
                <c:pt idx="0">
                  <c:v>Nominal Value</c:v>
                </c:pt>
              </c:strCache>
            </c:strRef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666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F4E7-4961-B2A7-378748BE80C1}"/>
              </c:ext>
            </c:extLst>
          </c:dPt>
          <c:xVal>
            <c:numRef>
              <c:f>'G8 AL = TL ± w'!$K$61:$K$62</c:f>
              <c:numCache>
                <c:formatCode>0.0000</c:formatCode>
                <c:ptCount val="2"/>
                <c:pt idx="0">
                  <c:v>1500</c:v>
                </c:pt>
                <c:pt idx="1">
                  <c:v>1500</c:v>
                </c:pt>
              </c:numCache>
            </c:numRef>
          </c:xVal>
          <c:yVal>
            <c:numRef>
              <c:f>'G8 AL = TL ± w'!$O$61:$O$62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4E7-4961-B2A7-378748BE80C1}"/>
            </c:ext>
          </c:extLst>
        </c:ser>
        <c:ser>
          <c:idx val="4"/>
          <c:order val="3"/>
          <c:tx>
            <c:strRef>
              <c:f>'G8 AL = TL ± w'!$M$60</c:f>
              <c:strCache>
                <c:ptCount val="1"/>
                <c:pt idx="0">
                  <c:v>USL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F4E7-4961-B2A7-378748BE80C1}"/>
              </c:ext>
            </c:extLst>
          </c:dPt>
          <c:xVal>
            <c:numRef>
              <c:f>'G8 AL = TL ± w'!$M$61:$M$62</c:f>
              <c:numCache>
                <c:formatCode>0.0000</c:formatCode>
                <c:ptCount val="2"/>
                <c:pt idx="0">
                  <c:v>1500.2</c:v>
                </c:pt>
                <c:pt idx="1">
                  <c:v>1500.2</c:v>
                </c:pt>
              </c:numCache>
            </c:numRef>
          </c:xVal>
          <c:yVal>
            <c:numRef>
              <c:f>'G8 AL = TL ± w'!$O$61:$O$62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4E7-4961-B2A7-378748BE80C1}"/>
            </c:ext>
          </c:extLst>
        </c:ser>
        <c:ser>
          <c:idx val="0"/>
          <c:order val="4"/>
          <c:tx>
            <c:v>Uncert. Dist</c:v>
          </c:tx>
          <c:spPr>
            <a:ln w="254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'G8 AL = TL ± w'!$H$69:$H$1068</c:f>
              <c:numCache>
                <c:formatCode>##0.00E+0</c:formatCode>
                <c:ptCount val="1000"/>
                <c:pt idx="0">
                  <c:v>1499.9599999022439</c:v>
                </c:pt>
                <c:pt idx="1">
                  <c:v>1499.960319902244</c:v>
                </c:pt>
                <c:pt idx="2" formatCode="General">
                  <c:v>1499.9606399022441</c:v>
                </c:pt>
                <c:pt idx="3" formatCode="General">
                  <c:v>1499.9609599022442</c:v>
                </c:pt>
                <c:pt idx="4" formatCode="General">
                  <c:v>1499.9612799022443</c:v>
                </c:pt>
                <c:pt idx="5" formatCode="General">
                  <c:v>1499.9615999022444</c:v>
                </c:pt>
                <c:pt idx="6" formatCode="General">
                  <c:v>1499.9619199022445</c:v>
                </c:pt>
                <c:pt idx="7" formatCode="General">
                  <c:v>1499.9622399022446</c:v>
                </c:pt>
                <c:pt idx="8" formatCode="General">
                  <c:v>1499.9625599022447</c:v>
                </c:pt>
                <c:pt idx="9" formatCode="General">
                  <c:v>1499.9628799022448</c:v>
                </c:pt>
                <c:pt idx="10" formatCode="General">
                  <c:v>1499.9631999022449</c:v>
                </c:pt>
                <c:pt idx="11" formatCode="General">
                  <c:v>1499.963519902245</c:v>
                </c:pt>
                <c:pt idx="12" formatCode="General">
                  <c:v>1499.9638399022451</c:v>
                </c:pt>
                <c:pt idx="13" formatCode="General">
                  <c:v>1499.9641599022452</c:v>
                </c:pt>
                <c:pt idx="14" formatCode="General">
                  <c:v>1499.9644799022453</c:v>
                </c:pt>
                <c:pt idx="15" formatCode="General">
                  <c:v>1499.9647999022454</c:v>
                </c:pt>
                <c:pt idx="16" formatCode="General">
                  <c:v>1499.9651199022455</c:v>
                </c:pt>
                <c:pt idx="17" formatCode="General">
                  <c:v>1499.9654399022456</c:v>
                </c:pt>
                <c:pt idx="18" formatCode="General">
                  <c:v>1499.9657599022457</c:v>
                </c:pt>
                <c:pt idx="19" formatCode="General">
                  <c:v>1499.9660799022458</c:v>
                </c:pt>
                <c:pt idx="20" formatCode="General">
                  <c:v>1499.9663999022459</c:v>
                </c:pt>
                <c:pt idx="21" formatCode="General">
                  <c:v>1499.966719902246</c:v>
                </c:pt>
                <c:pt idx="22" formatCode="General">
                  <c:v>1499.9670399022461</c:v>
                </c:pt>
                <c:pt idx="23" formatCode="General">
                  <c:v>1499.9673599022462</c:v>
                </c:pt>
                <c:pt idx="24" formatCode="General">
                  <c:v>1499.9676799022463</c:v>
                </c:pt>
                <c:pt idx="25" formatCode="General">
                  <c:v>1499.9679999022464</c:v>
                </c:pt>
                <c:pt idx="26" formatCode="General">
                  <c:v>1499.9683199022465</c:v>
                </c:pt>
                <c:pt idx="27" formatCode="General">
                  <c:v>1499.9686399022467</c:v>
                </c:pt>
                <c:pt idx="28" formatCode="General">
                  <c:v>1499.9689599022468</c:v>
                </c:pt>
                <c:pt idx="29" formatCode="General">
                  <c:v>1499.9692799022469</c:v>
                </c:pt>
                <c:pt idx="30" formatCode="General">
                  <c:v>1499.969599902247</c:v>
                </c:pt>
                <c:pt idx="31" formatCode="General">
                  <c:v>1499.9699199022471</c:v>
                </c:pt>
                <c:pt idx="32" formatCode="General">
                  <c:v>1499.9702399022472</c:v>
                </c:pt>
                <c:pt idx="33" formatCode="General">
                  <c:v>1499.9705599022473</c:v>
                </c:pt>
                <c:pt idx="34" formatCode="General">
                  <c:v>1499.9708799022474</c:v>
                </c:pt>
                <c:pt idx="35" formatCode="General">
                  <c:v>1499.9711999022475</c:v>
                </c:pt>
                <c:pt idx="36" formatCode="General">
                  <c:v>1499.9715199022476</c:v>
                </c:pt>
                <c:pt idx="37" formatCode="General">
                  <c:v>1499.9718399022477</c:v>
                </c:pt>
                <c:pt idx="38" formatCode="General">
                  <c:v>1499.9721599022478</c:v>
                </c:pt>
                <c:pt idx="39" formatCode="General">
                  <c:v>1499.9724799022479</c:v>
                </c:pt>
                <c:pt idx="40" formatCode="General">
                  <c:v>1499.972799902248</c:v>
                </c:pt>
                <c:pt idx="41" formatCode="General">
                  <c:v>1499.9731199022481</c:v>
                </c:pt>
                <c:pt idx="42" formatCode="General">
                  <c:v>1499.9734399022482</c:v>
                </c:pt>
                <c:pt idx="43" formatCode="General">
                  <c:v>1499.9737599022483</c:v>
                </c:pt>
                <c:pt idx="44" formatCode="General">
                  <c:v>1499.9740799022484</c:v>
                </c:pt>
                <c:pt idx="45" formatCode="General">
                  <c:v>1499.9743999022485</c:v>
                </c:pt>
                <c:pt idx="46" formatCode="General">
                  <c:v>1499.9747199022486</c:v>
                </c:pt>
                <c:pt idx="47" formatCode="General">
                  <c:v>1499.9750399022487</c:v>
                </c:pt>
                <c:pt idx="48" formatCode="General">
                  <c:v>1499.9753599022488</c:v>
                </c:pt>
                <c:pt idx="49" formatCode="General">
                  <c:v>1499.9756799022489</c:v>
                </c:pt>
                <c:pt idx="50" formatCode="General">
                  <c:v>1499.975999902249</c:v>
                </c:pt>
                <c:pt idx="51" formatCode="General">
                  <c:v>1499.9763199022491</c:v>
                </c:pt>
                <c:pt idx="52" formatCode="General">
                  <c:v>1499.9766399022492</c:v>
                </c:pt>
                <c:pt idx="53" formatCode="General">
                  <c:v>1499.9769599022493</c:v>
                </c:pt>
                <c:pt idx="54" formatCode="General">
                  <c:v>1499.9772799022494</c:v>
                </c:pt>
                <c:pt idx="55" formatCode="General">
                  <c:v>1499.9775999022495</c:v>
                </c:pt>
                <c:pt idx="56" formatCode="General">
                  <c:v>1499.9779199022496</c:v>
                </c:pt>
                <c:pt idx="57" formatCode="General">
                  <c:v>1499.9782399022497</c:v>
                </c:pt>
                <c:pt idx="58" formatCode="General">
                  <c:v>1499.9785599022498</c:v>
                </c:pt>
                <c:pt idx="59" formatCode="General">
                  <c:v>1499.9788799022499</c:v>
                </c:pt>
                <c:pt idx="60" formatCode="General">
                  <c:v>1499.97919990225</c:v>
                </c:pt>
                <c:pt idx="61" formatCode="General">
                  <c:v>1499.9795199022501</c:v>
                </c:pt>
                <c:pt idx="62" formatCode="General">
                  <c:v>1499.9798399022502</c:v>
                </c:pt>
                <c:pt idx="63" formatCode="General">
                  <c:v>1499.9801599022503</c:v>
                </c:pt>
                <c:pt idx="64" formatCode="General">
                  <c:v>1499.9804799022504</c:v>
                </c:pt>
                <c:pt idx="65" formatCode="General">
                  <c:v>1499.9807999022505</c:v>
                </c:pt>
                <c:pt idx="66" formatCode="General">
                  <c:v>1499.9811199022506</c:v>
                </c:pt>
                <c:pt idx="67" formatCode="General">
                  <c:v>1499.9814399022507</c:v>
                </c:pt>
                <c:pt idx="68" formatCode="General">
                  <c:v>1499.9817599022508</c:v>
                </c:pt>
                <c:pt idx="69" formatCode="General">
                  <c:v>1499.9820799022509</c:v>
                </c:pt>
                <c:pt idx="70" formatCode="General">
                  <c:v>1499.982399902251</c:v>
                </c:pt>
                <c:pt idx="71" formatCode="General">
                  <c:v>1499.9827199022511</c:v>
                </c:pt>
                <c:pt idx="72" formatCode="General">
                  <c:v>1499.9830399022512</c:v>
                </c:pt>
                <c:pt idx="73" formatCode="General">
                  <c:v>1499.9833599022513</c:v>
                </c:pt>
                <c:pt idx="74" formatCode="General">
                  <c:v>1499.9836799022514</c:v>
                </c:pt>
                <c:pt idx="75" formatCode="General">
                  <c:v>1499.9839999022515</c:v>
                </c:pt>
                <c:pt idx="76" formatCode="General">
                  <c:v>1499.9843199022516</c:v>
                </c:pt>
                <c:pt idx="77" formatCode="General">
                  <c:v>1499.9846399022517</c:v>
                </c:pt>
                <c:pt idx="78" formatCode="General">
                  <c:v>1499.9849599022518</c:v>
                </c:pt>
                <c:pt idx="79" formatCode="General">
                  <c:v>1499.9852799022519</c:v>
                </c:pt>
                <c:pt idx="80" formatCode="General">
                  <c:v>1499.985599902252</c:v>
                </c:pt>
                <c:pt idx="81" formatCode="General">
                  <c:v>1499.9859199022521</c:v>
                </c:pt>
                <c:pt idx="82" formatCode="General">
                  <c:v>1499.9862399022522</c:v>
                </c:pt>
                <c:pt idx="83" formatCode="General">
                  <c:v>1499.9865599022523</c:v>
                </c:pt>
                <c:pt idx="84" formatCode="General">
                  <c:v>1499.9868799022524</c:v>
                </c:pt>
                <c:pt idx="85" formatCode="General">
                  <c:v>1499.9871999022525</c:v>
                </c:pt>
                <c:pt idx="86" formatCode="General">
                  <c:v>1499.9875199022526</c:v>
                </c:pt>
                <c:pt idx="87" formatCode="General">
                  <c:v>1499.9878399022527</c:v>
                </c:pt>
                <c:pt idx="88" formatCode="General">
                  <c:v>1499.9881599022528</c:v>
                </c:pt>
                <c:pt idx="89" formatCode="General">
                  <c:v>1499.9884799022529</c:v>
                </c:pt>
                <c:pt idx="90" formatCode="General">
                  <c:v>1499.988799902253</c:v>
                </c:pt>
                <c:pt idx="91" formatCode="General">
                  <c:v>1499.9891199022532</c:v>
                </c:pt>
                <c:pt idx="92" formatCode="General">
                  <c:v>1499.9894399022533</c:v>
                </c:pt>
                <c:pt idx="93" formatCode="General">
                  <c:v>1499.9897599022534</c:v>
                </c:pt>
                <c:pt idx="94" formatCode="General">
                  <c:v>1499.9900799022535</c:v>
                </c:pt>
                <c:pt idx="95" formatCode="General">
                  <c:v>1499.9903999022536</c:v>
                </c:pt>
                <c:pt idx="96" formatCode="General">
                  <c:v>1499.9907199022537</c:v>
                </c:pt>
                <c:pt idx="97" formatCode="General">
                  <c:v>1499.9910399022538</c:v>
                </c:pt>
                <c:pt idx="98" formatCode="General">
                  <c:v>1499.9913599022539</c:v>
                </c:pt>
                <c:pt idx="99" formatCode="General">
                  <c:v>1499.991679902254</c:v>
                </c:pt>
                <c:pt idx="100" formatCode="General">
                  <c:v>1499.9919999022541</c:v>
                </c:pt>
                <c:pt idx="101" formatCode="General">
                  <c:v>1499.9923199022542</c:v>
                </c:pt>
                <c:pt idx="102" formatCode="General">
                  <c:v>1499.9926399022543</c:v>
                </c:pt>
                <c:pt idx="103" formatCode="General">
                  <c:v>1499.9929599022544</c:v>
                </c:pt>
                <c:pt idx="104" formatCode="General">
                  <c:v>1499.9932799022545</c:v>
                </c:pt>
                <c:pt idx="105" formatCode="General">
                  <c:v>1499.9935999022546</c:v>
                </c:pt>
                <c:pt idx="106" formatCode="General">
                  <c:v>1499.9939199022547</c:v>
                </c:pt>
                <c:pt idx="107" formatCode="General">
                  <c:v>1499.9942399022548</c:v>
                </c:pt>
                <c:pt idx="108" formatCode="General">
                  <c:v>1499.9945599022549</c:v>
                </c:pt>
                <c:pt idx="109" formatCode="General">
                  <c:v>1499.994879902255</c:v>
                </c:pt>
                <c:pt idx="110" formatCode="General">
                  <c:v>1499.9951999022551</c:v>
                </c:pt>
                <c:pt idx="111" formatCode="General">
                  <c:v>1499.9955199022552</c:v>
                </c:pt>
                <c:pt idx="112" formatCode="General">
                  <c:v>1499.9958399022553</c:v>
                </c:pt>
                <c:pt idx="113" formatCode="General">
                  <c:v>1499.9961599022554</c:v>
                </c:pt>
                <c:pt idx="114" formatCode="General">
                  <c:v>1499.9964799022555</c:v>
                </c:pt>
                <c:pt idx="115" formatCode="General">
                  <c:v>1499.9967999022556</c:v>
                </c:pt>
                <c:pt idx="116" formatCode="General">
                  <c:v>1499.9971199022557</c:v>
                </c:pt>
                <c:pt idx="117" formatCode="General">
                  <c:v>1499.9974399022558</c:v>
                </c:pt>
                <c:pt idx="118" formatCode="General">
                  <c:v>1499.9977599022559</c:v>
                </c:pt>
                <c:pt idx="119" formatCode="General">
                  <c:v>1499.998079902256</c:v>
                </c:pt>
                <c:pt idx="120" formatCode="General">
                  <c:v>1499.9983999022561</c:v>
                </c:pt>
                <c:pt idx="121" formatCode="General">
                  <c:v>1499.9987199022562</c:v>
                </c:pt>
                <c:pt idx="122" formatCode="General">
                  <c:v>1499.9990399022563</c:v>
                </c:pt>
                <c:pt idx="123" formatCode="General">
                  <c:v>1499.9993599022564</c:v>
                </c:pt>
                <c:pt idx="124" formatCode="General">
                  <c:v>1499.9996799022565</c:v>
                </c:pt>
                <c:pt idx="125" formatCode="General">
                  <c:v>1499.9999999022566</c:v>
                </c:pt>
                <c:pt idx="126" formatCode="General">
                  <c:v>1500.0003199022567</c:v>
                </c:pt>
                <c:pt idx="127" formatCode="General">
                  <c:v>1500.0006399022568</c:v>
                </c:pt>
                <c:pt idx="128" formatCode="General">
                  <c:v>1500.0009599022569</c:v>
                </c:pt>
                <c:pt idx="129" formatCode="General">
                  <c:v>1500.001279902257</c:v>
                </c:pt>
                <c:pt idx="130" formatCode="General">
                  <c:v>1500.0015999022571</c:v>
                </c:pt>
                <c:pt idx="131" formatCode="General">
                  <c:v>1500.0019199022572</c:v>
                </c:pt>
                <c:pt idx="132" formatCode="General">
                  <c:v>1500.0022399022573</c:v>
                </c:pt>
                <c:pt idx="133" formatCode="General">
                  <c:v>1500.0025599022574</c:v>
                </c:pt>
                <c:pt idx="134" formatCode="General">
                  <c:v>1500.0028799022575</c:v>
                </c:pt>
                <c:pt idx="135" formatCode="General">
                  <c:v>1500.0031999022576</c:v>
                </c:pt>
                <c:pt idx="136" formatCode="General">
                  <c:v>1500.0035199022577</c:v>
                </c:pt>
                <c:pt idx="137" formatCode="General">
                  <c:v>1500.0038399022578</c:v>
                </c:pt>
                <c:pt idx="138" formatCode="General">
                  <c:v>1500.0041599022579</c:v>
                </c:pt>
                <c:pt idx="139" formatCode="General">
                  <c:v>1500.004479902258</c:v>
                </c:pt>
                <c:pt idx="140" formatCode="General">
                  <c:v>1500.0047999022581</c:v>
                </c:pt>
                <c:pt idx="141" formatCode="General">
                  <c:v>1500.0051199022582</c:v>
                </c:pt>
                <c:pt idx="142" formatCode="General">
                  <c:v>1500.0054399022583</c:v>
                </c:pt>
                <c:pt idx="143" formatCode="General">
                  <c:v>1500.0057599022584</c:v>
                </c:pt>
                <c:pt idx="144" formatCode="General">
                  <c:v>1500.0060799022585</c:v>
                </c:pt>
                <c:pt idx="145" formatCode="General">
                  <c:v>1500.0063999022586</c:v>
                </c:pt>
                <c:pt idx="146" formatCode="General">
                  <c:v>1500.0067199022587</c:v>
                </c:pt>
                <c:pt idx="147" formatCode="General">
                  <c:v>1500.0070399022588</c:v>
                </c:pt>
                <c:pt idx="148" formatCode="General">
                  <c:v>1500.0073599022589</c:v>
                </c:pt>
                <c:pt idx="149" formatCode="General">
                  <c:v>1500.007679902259</c:v>
                </c:pt>
                <c:pt idx="150" formatCode="General">
                  <c:v>1500.0079999022591</c:v>
                </c:pt>
                <c:pt idx="151" formatCode="General">
                  <c:v>1500.0083199022592</c:v>
                </c:pt>
                <c:pt idx="152" formatCode="General">
                  <c:v>1500.0086399022593</c:v>
                </c:pt>
                <c:pt idx="153" formatCode="General">
                  <c:v>1500.0089599022594</c:v>
                </c:pt>
                <c:pt idx="154" formatCode="General">
                  <c:v>1500.0092799022595</c:v>
                </c:pt>
                <c:pt idx="155" formatCode="General">
                  <c:v>1500.0095999022597</c:v>
                </c:pt>
                <c:pt idx="156" formatCode="General">
                  <c:v>1500.0099199022598</c:v>
                </c:pt>
                <c:pt idx="157" formatCode="General">
                  <c:v>1500.0102399022599</c:v>
                </c:pt>
                <c:pt idx="158" formatCode="General">
                  <c:v>1500.01055990226</c:v>
                </c:pt>
                <c:pt idx="159" formatCode="General">
                  <c:v>1500.0108799022601</c:v>
                </c:pt>
                <c:pt idx="160" formatCode="General">
                  <c:v>1500.0111999022602</c:v>
                </c:pt>
                <c:pt idx="161" formatCode="General">
                  <c:v>1500.0115199022603</c:v>
                </c:pt>
                <c:pt idx="162" formatCode="General">
                  <c:v>1500.0118399022604</c:v>
                </c:pt>
                <c:pt idx="163" formatCode="General">
                  <c:v>1500.0121599022605</c:v>
                </c:pt>
                <c:pt idx="164" formatCode="General">
                  <c:v>1500.0124799022606</c:v>
                </c:pt>
                <c:pt idx="165" formatCode="General">
                  <c:v>1500.0127999022607</c:v>
                </c:pt>
                <c:pt idx="166" formatCode="General">
                  <c:v>1500.0131199022608</c:v>
                </c:pt>
                <c:pt idx="167" formatCode="General">
                  <c:v>1500.0134399022609</c:v>
                </c:pt>
                <c:pt idx="168" formatCode="General">
                  <c:v>1500.013759902261</c:v>
                </c:pt>
                <c:pt idx="169" formatCode="General">
                  <c:v>1500.0140799022611</c:v>
                </c:pt>
                <c:pt idx="170" formatCode="General">
                  <c:v>1500.0143999022612</c:v>
                </c:pt>
                <c:pt idx="171" formatCode="General">
                  <c:v>1500.0147199022613</c:v>
                </c:pt>
                <c:pt idx="172" formatCode="General">
                  <c:v>1500.0150399022614</c:v>
                </c:pt>
                <c:pt idx="173" formatCode="General">
                  <c:v>1500.0153599022615</c:v>
                </c:pt>
                <c:pt idx="174" formatCode="General">
                  <c:v>1500.0156799022616</c:v>
                </c:pt>
                <c:pt idx="175" formatCode="General">
                  <c:v>1500.0159999022617</c:v>
                </c:pt>
                <c:pt idx="176" formatCode="General">
                  <c:v>1500.0163199022618</c:v>
                </c:pt>
                <c:pt idx="177" formatCode="General">
                  <c:v>1500.0166399022619</c:v>
                </c:pt>
                <c:pt idx="178" formatCode="General">
                  <c:v>1500.016959902262</c:v>
                </c:pt>
                <c:pt idx="179" formatCode="General">
                  <c:v>1500.0172799022621</c:v>
                </c:pt>
                <c:pt idx="180" formatCode="General">
                  <c:v>1500.0175999022622</c:v>
                </c:pt>
                <c:pt idx="181" formatCode="General">
                  <c:v>1500.0179199022623</c:v>
                </c:pt>
                <c:pt idx="182" formatCode="General">
                  <c:v>1500.0182399022624</c:v>
                </c:pt>
                <c:pt idx="183" formatCode="General">
                  <c:v>1500.0185599022625</c:v>
                </c:pt>
                <c:pt idx="184" formatCode="General">
                  <c:v>1500.0188799022626</c:v>
                </c:pt>
                <c:pt idx="185" formatCode="General">
                  <c:v>1500.0191999022627</c:v>
                </c:pt>
                <c:pt idx="186" formatCode="General">
                  <c:v>1500.0195199022628</c:v>
                </c:pt>
                <c:pt idx="187" formatCode="General">
                  <c:v>1500.0198399022629</c:v>
                </c:pt>
                <c:pt idx="188" formatCode="General">
                  <c:v>1500.020159902263</c:v>
                </c:pt>
                <c:pt idx="189" formatCode="General">
                  <c:v>1500.0204799022631</c:v>
                </c:pt>
                <c:pt idx="190" formatCode="General">
                  <c:v>1500.0207999022632</c:v>
                </c:pt>
                <c:pt idx="191" formatCode="General">
                  <c:v>1500.0211199022633</c:v>
                </c:pt>
                <c:pt idx="192" formatCode="General">
                  <c:v>1500.0214399022634</c:v>
                </c:pt>
                <c:pt idx="193" formatCode="General">
                  <c:v>1500.0217599022635</c:v>
                </c:pt>
                <c:pt idx="194" formatCode="General">
                  <c:v>1500.0220799022636</c:v>
                </c:pt>
                <c:pt idx="195" formatCode="General">
                  <c:v>1500.0223999022637</c:v>
                </c:pt>
                <c:pt idx="196" formatCode="General">
                  <c:v>1500.0227199022638</c:v>
                </c:pt>
                <c:pt idx="197" formatCode="General">
                  <c:v>1500.0230399022639</c:v>
                </c:pt>
                <c:pt idx="198" formatCode="General">
                  <c:v>1500.023359902264</c:v>
                </c:pt>
                <c:pt idx="199" formatCode="General">
                  <c:v>1500.0236799022641</c:v>
                </c:pt>
                <c:pt idx="200" formatCode="General">
                  <c:v>1500.0239999022642</c:v>
                </c:pt>
                <c:pt idx="201" formatCode="General">
                  <c:v>1500.0243199022643</c:v>
                </c:pt>
                <c:pt idx="202" formatCode="General">
                  <c:v>1500.0246399022644</c:v>
                </c:pt>
                <c:pt idx="203" formatCode="General">
                  <c:v>1500.0249599022645</c:v>
                </c:pt>
                <c:pt idx="204" formatCode="General">
                  <c:v>1500.0252799022646</c:v>
                </c:pt>
                <c:pt idx="205" formatCode="General">
                  <c:v>1500.0255999022647</c:v>
                </c:pt>
                <c:pt idx="206" formatCode="General">
                  <c:v>1500.0259199022648</c:v>
                </c:pt>
                <c:pt idx="207" formatCode="General">
                  <c:v>1500.0262399022649</c:v>
                </c:pt>
                <c:pt idx="208" formatCode="General">
                  <c:v>1500.026559902265</c:v>
                </c:pt>
                <c:pt idx="209" formatCode="General">
                  <c:v>1500.0268799022651</c:v>
                </c:pt>
                <c:pt idx="210" formatCode="General">
                  <c:v>1500.0271999022652</c:v>
                </c:pt>
                <c:pt idx="211" formatCode="General">
                  <c:v>1500.0275199022653</c:v>
                </c:pt>
                <c:pt idx="212" formatCode="General">
                  <c:v>1500.0278399022654</c:v>
                </c:pt>
                <c:pt idx="213" formatCode="General">
                  <c:v>1500.0281599022655</c:v>
                </c:pt>
                <c:pt idx="214" formatCode="General">
                  <c:v>1500.0284799022656</c:v>
                </c:pt>
                <c:pt idx="215" formatCode="General">
                  <c:v>1500.0287999022657</c:v>
                </c:pt>
                <c:pt idx="216" formatCode="General">
                  <c:v>1500.0291199022658</c:v>
                </c:pt>
                <c:pt idx="217" formatCode="General">
                  <c:v>1500.0294399022659</c:v>
                </c:pt>
                <c:pt idx="218" formatCode="General">
                  <c:v>1500.0297599022661</c:v>
                </c:pt>
                <c:pt idx="219" formatCode="General">
                  <c:v>1500.0300799022662</c:v>
                </c:pt>
                <c:pt idx="220" formatCode="General">
                  <c:v>1500.0303999022663</c:v>
                </c:pt>
                <c:pt idx="221" formatCode="General">
                  <c:v>1500.0307199022664</c:v>
                </c:pt>
                <c:pt idx="222" formatCode="General">
                  <c:v>1500.0310399022665</c:v>
                </c:pt>
                <c:pt idx="223" formatCode="General">
                  <c:v>1500.0313599022666</c:v>
                </c:pt>
                <c:pt idx="224" formatCode="General">
                  <c:v>1500.0316799022667</c:v>
                </c:pt>
                <c:pt idx="225" formatCode="General">
                  <c:v>1500.0319999022668</c:v>
                </c:pt>
                <c:pt idx="226" formatCode="General">
                  <c:v>1500.0323199022669</c:v>
                </c:pt>
                <c:pt idx="227" formatCode="General">
                  <c:v>1500.032639902267</c:v>
                </c:pt>
                <c:pt idx="228" formatCode="General">
                  <c:v>1500.0329599022671</c:v>
                </c:pt>
                <c:pt idx="229" formatCode="General">
                  <c:v>1500.0332799022672</c:v>
                </c:pt>
                <c:pt idx="230" formatCode="General">
                  <c:v>1500.0335999022673</c:v>
                </c:pt>
                <c:pt idx="231" formatCode="General">
                  <c:v>1500.0339199022674</c:v>
                </c:pt>
                <c:pt idx="232" formatCode="General">
                  <c:v>1500.0342399022675</c:v>
                </c:pt>
                <c:pt idx="233" formatCode="General">
                  <c:v>1500.0345599022676</c:v>
                </c:pt>
                <c:pt idx="234" formatCode="General">
                  <c:v>1500.0348799022677</c:v>
                </c:pt>
                <c:pt idx="235" formatCode="General">
                  <c:v>1500.0351999022678</c:v>
                </c:pt>
                <c:pt idx="236" formatCode="General">
                  <c:v>1500.0355199022679</c:v>
                </c:pt>
                <c:pt idx="237" formatCode="General">
                  <c:v>1500.035839902268</c:v>
                </c:pt>
                <c:pt idx="238" formatCode="General">
                  <c:v>1500.0361599022681</c:v>
                </c:pt>
                <c:pt idx="239" formatCode="General">
                  <c:v>1500.0364799022682</c:v>
                </c:pt>
                <c:pt idx="240" formatCode="General">
                  <c:v>1500.0367999022683</c:v>
                </c:pt>
                <c:pt idx="241" formatCode="General">
                  <c:v>1500.0371199022684</c:v>
                </c:pt>
                <c:pt idx="242" formatCode="General">
                  <c:v>1500.0374399022685</c:v>
                </c:pt>
                <c:pt idx="243" formatCode="General">
                  <c:v>1500.0377599022686</c:v>
                </c:pt>
                <c:pt idx="244" formatCode="General">
                  <c:v>1500.0380799022687</c:v>
                </c:pt>
                <c:pt idx="245" formatCode="General">
                  <c:v>1500.0383999022688</c:v>
                </c:pt>
                <c:pt idx="246" formatCode="General">
                  <c:v>1500.0387199022689</c:v>
                </c:pt>
                <c:pt idx="247" formatCode="General">
                  <c:v>1500.039039902269</c:v>
                </c:pt>
                <c:pt idx="248" formatCode="General">
                  <c:v>1500.0393599022691</c:v>
                </c:pt>
                <c:pt idx="249" formatCode="General">
                  <c:v>1500.0396799022692</c:v>
                </c:pt>
                <c:pt idx="250" formatCode="General">
                  <c:v>1500.0399999022693</c:v>
                </c:pt>
                <c:pt idx="251" formatCode="General">
                  <c:v>1500.0403199022694</c:v>
                </c:pt>
                <c:pt idx="252" formatCode="General">
                  <c:v>1500.0406399022695</c:v>
                </c:pt>
                <c:pt idx="253" formatCode="General">
                  <c:v>1500.0409599022696</c:v>
                </c:pt>
                <c:pt idx="254" formatCode="General">
                  <c:v>1500.0412799022697</c:v>
                </c:pt>
                <c:pt idx="255" formatCode="General">
                  <c:v>1500.0415999022698</c:v>
                </c:pt>
                <c:pt idx="256" formatCode="General">
                  <c:v>1500.0419199022699</c:v>
                </c:pt>
                <c:pt idx="257" formatCode="General">
                  <c:v>1500.04223990227</c:v>
                </c:pt>
                <c:pt idx="258" formatCode="General">
                  <c:v>1500.0425599022701</c:v>
                </c:pt>
                <c:pt idx="259" formatCode="General">
                  <c:v>1500.0428799022702</c:v>
                </c:pt>
                <c:pt idx="260" formatCode="General">
                  <c:v>1500.0431999022703</c:v>
                </c:pt>
                <c:pt idx="261" formatCode="General">
                  <c:v>1500.0435199022704</c:v>
                </c:pt>
                <c:pt idx="262" formatCode="General">
                  <c:v>1500.0438399022705</c:v>
                </c:pt>
                <c:pt idx="263" formatCode="General">
                  <c:v>1500.0441599022706</c:v>
                </c:pt>
                <c:pt idx="264" formatCode="General">
                  <c:v>1500.0444799022707</c:v>
                </c:pt>
                <c:pt idx="265" formatCode="General">
                  <c:v>1500.0447999022708</c:v>
                </c:pt>
                <c:pt idx="266" formatCode="General">
                  <c:v>1500.0451199022709</c:v>
                </c:pt>
                <c:pt idx="267" formatCode="General">
                  <c:v>1500.045439902271</c:v>
                </c:pt>
                <c:pt idx="268" formatCode="General">
                  <c:v>1500.0457599022711</c:v>
                </c:pt>
                <c:pt idx="269" formatCode="General">
                  <c:v>1500.0460799022712</c:v>
                </c:pt>
                <c:pt idx="270" formatCode="General">
                  <c:v>1500.0463999022713</c:v>
                </c:pt>
                <c:pt idx="271" formatCode="General">
                  <c:v>1500.0467199022714</c:v>
                </c:pt>
                <c:pt idx="272" formatCode="General">
                  <c:v>1500.0470399022715</c:v>
                </c:pt>
                <c:pt idx="273" formatCode="General">
                  <c:v>1500.0473599022716</c:v>
                </c:pt>
                <c:pt idx="274" formatCode="General">
                  <c:v>1500.0476799022717</c:v>
                </c:pt>
                <c:pt idx="275" formatCode="General">
                  <c:v>1500.0479999022718</c:v>
                </c:pt>
                <c:pt idx="276" formatCode="General">
                  <c:v>1500.0483199022719</c:v>
                </c:pt>
                <c:pt idx="277" formatCode="General">
                  <c:v>1500.048639902272</c:v>
                </c:pt>
                <c:pt idx="278" formatCode="General">
                  <c:v>1500.0489599022721</c:v>
                </c:pt>
                <c:pt idx="279" formatCode="General">
                  <c:v>1500.0492799022722</c:v>
                </c:pt>
                <c:pt idx="280" formatCode="General">
                  <c:v>1500.0495999022723</c:v>
                </c:pt>
                <c:pt idx="281" formatCode="General">
                  <c:v>1500.0499199022724</c:v>
                </c:pt>
                <c:pt idx="282" formatCode="General">
                  <c:v>1500.0502399022726</c:v>
                </c:pt>
                <c:pt idx="283" formatCode="General">
                  <c:v>1500.0505599022727</c:v>
                </c:pt>
                <c:pt idx="284" formatCode="General">
                  <c:v>1500.0508799022728</c:v>
                </c:pt>
                <c:pt idx="285" formatCode="General">
                  <c:v>1500.0511999022729</c:v>
                </c:pt>
                <c:pt idx="286" formatCode="General">
                  <c:v>1500.051519902273</c:v>
                </c:pt>
                <c:pt idx="287" formatCode="General">
                  <c:v>1500.0518399022731</c:v>
                </c:pt>
                <c:pt idx="288" formatCode="General">
                  <c:v>1500.0521599022732</c:v>
                </c:pt>
                <c:pt idx="289" formatCode="General">
                  <c:v>1500.0524799022733</c:v>
                </c:pt>
                <c:pt idx="290" formatCode="General">
                  <c:v>1500.0527999022734</c:v>
                </c:pt>
                <c:pt idx="291" formatCode="General">
                  <c:v>1500.0531199022735</c:v>
                </c:pt>
                <c:pt idx="292" formatCode="General">
                  <c:v>1500.0534399022736</c:v>
                </c:pt>
                <c:pt idx="293" formatCode="General">
                  <c:v>1500.0537599022737</c:v>
                </c:pt>
                <c:pt idx="294" formatCode="General">
                  <c:v>1500.0540799022738</c:v>
                </c:pt>
                <c:pt idx="295" formatCode="General">
                  <c:v>1500.0543999022739</c:v>
                </c:pt>
                <c:pt idx="296" formatCode="General">
                  <c:v>1500.054719902274</c:v>
                </c:pt>
                <c:pt idx="297" formatCode="General">
                  <c:v>1500.0550399022741</c:v>
                </c:pt>
                <c:pt idx="298" formatCode="General">
                  <c:v>1500.0553599022742</c:v>
                </c:pt>
                <c:pt idx="299" formatCode="General">
                  <c:v>1500.0556799022743</c:v>
                </c:pt>
                <c:pt idx="300" formatCode="General">
                  <c:v>1500.0559999022744</c:v>
                </c:pt>
                <c:pt idx="301" formatCode="General">
                  <c:v>1500.0563199022745</c:v>
                </c:pt>
                <c:pt idx="302" formatCode="General">
                  <c:v>1500.0566399022746</c:v>
                </c:pt>
                <c:pt idx="303" formatCode="General">
                  <c:v>1500.0569599022747</c:v>
                </c:pt>
                <c:pt idx="304" formatCode="General">
                  <c:v>1500.0572799022748</c:v>
                </c:pt>
                <c:pt idx="305" formatCode="General">
                  <c:v>1500.0575999022749</c:v>
                </c:pt>
                <c:pt idx="306" formatCode="General">
                  <c:v>1500.057919902275</c:v>
                </c:pt>
                <c:pt idx="307" formatCode="General">
                  <c:v>1500.0582399022751</c:v>
                </c:pt>
                <c:pt idx="308" formatCode="General">
                  <c:v>1500.0585599022752</c:v>
                </c:pt>
                <c:pt idx="309" formatCode="General">
                  <c:v>1500.0588799022753</c:v>
                </c:pt>
                <c:pt idx="310" formatCode="General">
                  <c:v>1500.0591999022754</c:v>
                </c:pt>
                <c:pt idx="311" formatCode="General">
                  <c:v>1500.0595199022755</c:v>
                </c:pt>
                <c:pt idx="312" formatCode="General">
                  <c:v>1500.0598399022756</c:v>
                </c:pt>
                <c:pt idx="313" formatCode="General">
                  <c:v>1500.0601599022757</c:v>
                </c:pt>
                <c:pt idx="314" formatCode="General">
                  <c:v>1500.0604799022758</c:v>
                </c:pt>
                <c:pt idx="315" formatCode="General">
                  <c:v>1500.0607999022759</c:v>
                </c:pt>
                <c:pt idx="316" formatCode="General">
                  <c:v>1500.061119902276</c:v>
                </c:pt>
                <c:pt idx="317" formatCode="General">
                  <c:v>1500.0614399022761</c:v>
                </c:pt>
                <c:pt idx="318" formatCode="General">
                  <c:v>1500.0617599022762</c:v>
                </c:pt>
                <c:pt idx="319" formatCode="General">
                  <c:v>1500.0620799022763</c:v>
                </c:pt>
                <c:pt idx="320" formatCode="General">
                  <c:v>1500.0623999022764</c:v>
                </c:pt>
                <c:pt idx="321" formatCode="General">
                  <c:v>1500.0627199022765</c:v>
                </c:pt>
                <c:pt idx="322" formatCode="General">
                  <c:v>1500.0630399022766</c:v>
                </c:pt>
                <c:pt idx="323" formatCode="General">
                  <c:v>1500.0633599022767</c:v>
                </c:pt>
                <c:pt idx="324" formatCode="General">
                  <c:v>1500.0636799022768</c:v>
                </c:pt>
                <c:pt idx="325" formatCode="General">
                  <c:v>1500.0639999022769</c:v>
                </c:pt>
                <c:pt idx="326" formatCode="General">
                  <c:v>1500.064319902277</c:v>
                </c:pt>
                <c:pt idx="327" formatCode="General">
                  <c:v>1500.0646399022771</c:v>
                </c:pt>
                <c:pt idx="328" formatCode="General">
                  <c:v>1500.0649599022772</c:v>
                </c:pt>
                <c:pt idx="329" formatCode="General">
                  <c:v>1500.0652799022773</c:v>
                </c:pt>
                <c:pt idx="330" formatCode="General">
                  <c:v>1500.0655999022774</c:v>
                </c:pt>
                <c:pt idx="331" formatCode="General">
                  <c:v>1500.0659199022775</c:v>
                </c:pt>
                <c:pt idx="332" formatCode="General">
                  <c:v>1500.0662399022776</c:v>
                </c:pt>
                <c:pt idx="333" formatCode="General">
                  <c:v>1500.0665599022777</c:v>
                </c:pt>
                <c:pt idx="334" formatCode="General">
                  <c:v>1500.0668799022778</c:v>
                </c:pt>
                <c:pt idx="335" formatCode="General">
                  <c:v>1500.0671999022779</c:v>
                </c:pt>
                <c:pt idx="336" formatCode="General">
                  <c:v>1500.067519902278</c:v>
                </c:pt>
                <c:pt idx="337" formatCode="General">
                  <c:v>1500.0678399022781</c:v>
                </c:pt>
                <c:pt idx="338" formatCode="General">
                  <c:v>1500.0681599022782</c:v>
                </c:pt>
                <c:pt idx="339" formatCode="General">
                  <c:v>1500.0684799022783</c:v>
                </c:pt>
                <c:pt idx="340" formatCode="General">
                  <c:v>1500.0687999022784</c:v>
                </c:pt>
                <c:pt idx="341" formatCode="General">
                  <c:v>1500.0691199022785</c:v>
                </c:pt>
                <c:pt idx="342" formatCode="General">
                  <c:v>1500.0694399022786</c:v>
                </c:pt>
                <c:pt idx="343" formatCode="General">
                  <c:v>1500.0697599022787</c:v>
                </c:pt>
                <c:pt idx="344" formatCode="General">
                  <c:v>1500.0700799022788</c:v>
                </c:pt>
                <c:pt idx="345" formatCode="General">
                  <c:v>1500.070399902279</c:v>
                </c:pt>
                <c:pt idx="346" formatCode="General">
                  <c:v>1500.0707199022791</c:v>
                </c:pt>
                <c:pt idx="347" formatCode="General">
                  <c:v>1500.0710399022792</c:v>
                </c:pt>
                <c:pt idx="348" formatCode="General">
                  <c:v>1500.0713599022793</c:v>
                </c:pt>
                <c:pt idx="349" formatCode="General">
                  <c:v>1500.0716799022794</c:v>
                </c:pt>
                <c:pt idx="350" formatCode="General">
                  <c:v>1500.0719999022795</c:v>
                </c:pt>
                <c:pt idx="351" formatCode="General">
                  <c:v>1500.0723199022796</c:v>
                </c:pt>
                <c:pt idx="352" formatCode="General">
                  <c:v>1500.0726399022797</c:v>
                </c:pt>
                <c:pt idx="353" formatCode="General">
                  <c:v>1500.0729599022798</c:v>
                </c:pt>
                <c:pt idx="354" formatCode="General">
                  <c:v>1500.0732799022799</c:v>
                </c:pt>
                <c:pt idx="355" formatCode="General">
                  <c:v>1500.07359990228</c:v>
                </c:pt>
                <c:pt idx="356" formatCode="General">
                  <c:v>1500.0739199022801</c:v>
                </c:pt>
                <c:pt idx="357" formatCode="General">
                  <c:v>1500.0742399022802</c:v>
                </c:pt>
                <c:pt idx="358" formatCode="General">
                  <c:v>1500.0745599022803</c:v>
                </c:pt>
                <c:pt idx="359" formatCode="General">
                  <c:v>1500.0748799022804</c:v>
                </c:pt>
                <c:pt idx="360" formatCode="General">
                  <c:v>1500.0751999022805</c:v>
                </c:pt>
                <c:pt idx="361" formatCode="General">
                  <c:v>1500.0755199022806</c:v>
                </c:pt>
                <c:pt idx="362" formatCode="General">
                  <c:v>1500.0758399022807</c:v>
                </c:pt>
                <c:pt idx="363" formatCode="General">
                  <c:v>1500.0761599022808</c:v>
                </c:pt>
                <c:pt idx="364" formatCode="General">
                  <c:v>1500.0764799022809</c:v>
                </c:pt>
                <c:pt idx="365" formatCode="General">
                  <c:v>1500.076799902281</c:v>
                </c:pt>
                <c:pt idx="366" formatCode="General">
                  <c:v>1500.0771199022811</c:v>
                </c:pt>
                <c:pt idx="367" formatCode="General">
                  <c:v>1500.0774399022812</c:v>
                </c:pt>
                <c:pt idx="368" formatCode="General">
                  <c:v>1500.0777599022813</c:v>
                </c:pt>
                <c:pt idx="369" formatCode="General">
                  <c:v>1500.0780799022814</c:v>
                </c:pt>
                <c:pt idx="370" formatCode="General">
                  <c:v>1500.0783999022815</c:v>
                </c:pt>
                <c:pt idx="371" formatCode="General">
                  <c:v>1500.0787199022816</c:v>
                </c:pt>
                <c:pt idx="372" formatCode="General">
                  <c:v>1500.0790399022817</c:v>
                </c:pt>
                <c:pt idx="373" formatCode="General">
                  <c:v>1500.0793599022818</c:v>
                </c:pt>
                <c:pt idx="374" formatCode="General">
                  <c:v>1500.0796799022819</c:v>
                </c:pt>
                <c:pt idx="375" formatCode="General">
                  <c:v>1500.079999902282</c:v>
                </c:pt>
                <c:pt idx="376" formatCode="General">
                  <c:v>1500.0803199022821</c:v>
                </c:pt>
                <c:pt idx="377" formatCode="General">
                  <c:v>1500.0806399022822</c:v>
                </c:pt>
                <c:pt idx="378" formatCode="General">
                  <c:v>1500.0809599022823</c:v>
                </c:pt>
                <c:pt idx="379" formatCode="General">
                  <c:v>1500.0812799022824</c:v>
                </c:pt>
                <c:pt idx="380" formatCode="General">
                  <c:v>1500.0815999022825</c:v>
                </c:pt>
                <c:pt idx="381" formatCode="General">
                  <c:v>1500.0819199022826</c:v>
                </c:pt>
                <c:pt idx="382" formatCode="General">
                  <c:v>1500.0822399022827</c:v>
                </c:pt>
                <c:pt idx="383" formatCode="General">
                  <c:v>1500.0825599022828</c:v>
                </c:pt>
                <c:pt idx="384" formatCode="General">
                  <c:v>1500.0828799022829</c:v>
                </c:pt>
                <c:pt idx="385" formatCode="General">
                  <c:v>1500.083199902283</c:v>
                </c:pt>
                <c:pt idx="386" formatCode="General">
                  <c:v>1500.0835199022831</c:v>
                </c:pt>
                <c:pt idx="387" formatCode="General">
                  <c:v>1500.0838399022832</c:v>
                </c:pt>
                <c:pt idx="388" formatCode="General">
                  <c:v>1500.0841599022833</c:v>
                </c:pt>
                <c:pt idx="389" formatCode="General">
                  <c:v>1500.0844799022834</c:v>
                </c:pt>
                <c:pt idx="390" formatCode="General">
                  <c:v>1500.0847999022835</c:v>
                </c:pt>
                <c:pt idx="391" formatCode="General">
                  <c:v>1500.0851199022836</c:v>
                </c:pt>
                <c:pt idx="392" formatCode="General">
                  <c:v>1500.0854399022837</c:v>
                </c:pt>
                <c:pt idx="393" formatCode="General">
                  <c:v>1500.0857599022838</c:v>
                </c:pt>
                <c:pt idx="394" formatCode="General">
                  <c:v>1500.0860799022839</c:v>
                </c:pt>
                <c:pt idx="395" formatCode="General">
                  <c:v>1500.086399902284</c:v>
                </c:pt>
                <c:pt idx="396" formatCode="General">
                  <c:v>1500.0867199022841</c:v>
                </c:pt>
                <c:pt idx="397" formatCode="General">
                  <c:v>1500.0870399022842</c:v>
                </c:pt>
                <c:pt idx="398" formatCode="General">
                  <c:v>1500.0873599022843</c:v>
                </c:pt>
                <c:pt idx="399" formatCode="General">
                  <c:v>1500.0876799022844</c:v>
                </c:pt>
                <c:pt idx="400" formatCode="General">
                  <c:v>1500.0879999022845</c:v>
                </c:pt>
                <c:pt idx="401" formatCode="General">
                  <c:v>1500.0883199022846</c:v>
                </c:pt>
                <c:pt idx="402" formatCode="General">
                  <c:v>1500.0886399022847</c:v>
                </c:pt>
                <c:pt idx="403" formatCode="General">
                  <c:v>1500.0889599022848</c:v>
                </c:pt>
                <c:pt idx="404" formatCode="General">
                  <c:v>1500.0892799022849</c:v>
                </c:pt>
                <c:pt idx="405" formatCode="General">
                  <c:v>1500.089599902285</c:v>
                </c:pt>
                <c:pt idx="406" formatCode="General">
                  <c:v>1500.0899199022851</c:v>
                </c:pt>
                <c:pt idx="407" formatCode="General">
                  <c:v>1500.0902399022852</c:v>
                </c:pt>
                <c:pt idx="408" formatCode="General">
                  <c:v>1500.0905599022853</c:v>
                </c:pt>
                <c:pt idx="409" formatCode="General">
                  <c:v>1500.0908799022855</c:v>
                </c:pt>
                <c:pt idx="410" formatCode="General">
                  <c:v>1500.0911999022856</c:v>
                </c:pt>
                <c:pt idx="411" formatCode="General">
                  <c:v>1500.0915199022857</c:v>
                </c:pt>
                <c:pt idx="412" formatCode="General">
                  <c:v>1500.0918399022858</c:v>
                </c:pt>
                <c:pt idx="413" formatCode="General">
                  <c:v>1500.0921599022859</c:v>
                </c:pt>
                <c:pt idx="414" formatCode="General">
                  <c:v>1500.092479902286</c:v>
                </c:pt>
                <c:pt idx="415" formatCode="General">
                  <c:v>1500.0927999022861</c:v>
                </c:pt>
                <c:pt idx="416" formatCode="General">
                  <c:v>1500.0931199022862</c:v>
                </c:pt>
                <c:pt idx="417" formatCode="General">
                  <c:v>1500.0934399022863</c:v>
                </c:pt>
                <c:pt idx="418" formatCode="General">
                  <c:v>1500.0937599022864</c:v>
                </c:pt>
                <c:pt idx="419" formatCode="General">
                  <c:v>1500.0940799022865</c:v>
                </c:pt>
                <c:pt idx="420" formatCode="General">
                  <c:v>1500.0943999022866</c:v>
                </c:pt>
                <c:pt idx="421" formatCode="General">
                  <c:v>1500.0947199022867</c:v>
                </c:pt>
                <c:pt idx="422" formatCode="General">
                  <c:v>1500.0950399022868</c:v>
                </c:pt>
                <c:pt idx="423" formatCode="General">
                  <c:v>1500.0953599022869</c:v>
                </c:pt>
                <c:pt idx="424" formatCode="General">
                  <c:v>1500.095679902287</c:v>
                </c:pt>
                <c:pt idx="425" formatCode="General">
                  <c:v>1500.0959999022871</c:v>
                </c:pt>
                <c:pt idx="426" formatCode="General">
                  <c:v>1500.0963199022872</c:v>
                </c:pt>
                <c:pt idx="427" formatCode="General">
                  <c:v>1500.0966399022873</c:v>
                </c:pt>
                <c:pt idx="428" formatCode="General">
                  <c:v>1500.0969599022874</c:v>
                </c:pt>
                <c:pt idx="429" formatCode="General">
                  <c:v>1500.0972799022875</c:v>
                </c:pt>
                <c:pt idx="430" formatCode="General">
                  <c:v>1500.0975999022876</c:v>
                </c:pt>
                <c:pt idx="431" formatCode="General">
                  <c:v>1500.0979199022877</c:v>
                </c:pt>
                <c:pt idx="432" formatCode="General">
                  <c:v>1500.0982399022878</c:v>
                </c:pt>
                <c:pt idx="433" formatCode="General">
                  <c:v>1500.0985599022879</c:v>
                </c:pt>
                <c:pt idx="434" formatCode="General">
                  <c:v>1500.098879902288</c:v>
                </c:pt>
                <c:pt idx="435" formatCode="General">
                  <c:v>1500.0991999022881</c:v>
                </c:pt>
                <c:pt idx="436" formatCode="General">
                  <c:v>1500.0995199022882</c:v>
                </c:pt>
                <c:pt idx="437" formatCode="General">
                  <c:v>1500.0998399022883</c:v>
                </c:pt>
                <c:pt idx="438" formatCode="General">
                  <c:v>1500.1001599022884</c:v>
                </c:pt>
                <c:pt idx="439" formatCode="General">
                  <c:v>1500.1004799022885</c:v>
                </c:pt>
                <c:pt idx="440" formatCode="General">
                  <c:v>1500.1007999022886</c:v>
                </c:pt>
                <c:pt idx="441" formatCode="General">
                  <c:v>1500.1011199022887</c:v>
                </c:pt>
                <c:pt idx="442" formatCode="General">
                  <c:v>1500.1014399022888</c:v>
                </c:pt>
                <c:pt idx="443" formatCode="General">
                  <c:v>1500.1017599022889</c:v>
                </c:pt>
                <c:pt idx="444" formatCode="General">
                  <c:v>1500.102079902289</c:v>
                </c:pt>
                <c:pt idx="445" formatCode="General">
                  <c:v>1500.1023999022891</c:v>
                </c:pt>
                <c:pt idx="446" formatCode="General">
                  <c:v>1500.1027199022892</c:v>
                </c:pt>
                <c:pt idx="447" formatCode="General">
                  <c:v>1500.1030399022893</c:v>
                </c:pt>
                <c:pt idx="448" formatCode="General">
                  <c:v>1500.1033599022894</c:v>
                </c:pt>
                <c:pt idx="449" formatCode="General">
                  <c:v>1500.1036799022895</c:v>
                </c:pt>
                <c:pt idx="450" formatCode="General">
                  <c:v>1500.1039999022896</c:v>
                </c:pt>
                <c:pt idx="451" formatCode="General">
                  <c:v>1500.1043199022897</c:v>
                </c:pt>
                <c:pt idx="452" formatCode="General">
                  <c:v>1500.1046399022898</c:v>
                </c:pt>
                <c:pt idx="453" formatCode="General">
                  <c:v>1500.1049599022899</c:v>
                </c:pt>
                <c:pt idx="454" formatCode="General">
                  <c:v>1500.10527990229</c:v>
                </c:pt>
                <c:pt idx="455" formatCode="General">
                  <c:v>1500.1055999022901</c:v>
                </c:pt>
                <c:pt idx="456" formatCode="General">
                  <c:v>1500.1059199022902</c:v>
                </c:pt>
                <c:pt idx="457" formatCode="General">
                  <c:v>1500.1062399022903</c:v>
                </c:pt>
                <c:pt idx="458" formatCode="General">
                  <c:v>1500.1065599022904</c:v>
                </c:pt>
                <c:pt idx="459" formatCode="General">
                  <c:v>1500.1068799022905</c:v>
                </c:pt>
                <c:pt idx="460" formatCode="General">
                  <c:v>1500.1071999022906</c:v>
                </c:pt>
                <c:pt idx="461" formatCode="General">
                  <c:v>1500.1075199022907</c:v>
                </c:pt>
                <c:pt idx="462" formatCode="General">
                  <c:v>1500.1078399022908</c:v>
                </c:pt>
                <c:pt idx="463" formatCode="General">
                  <c:v>1500.1081599022909</c:v>
                </c:pt>
                <c:pt idx="464" formatCode="General">
                  <c:v>1500.108479902291</c:v>
                </c:pt>
                <c:pt idx="465" formatCode="General">
                  <c:v>1500.1087999022911</c:v>
                </c:pt>
                <c:pt idx="466" formatCode="General">
                  <c:v>1500.1091199022912</c:v>
                </c:pt>
                <c:pt idx="467" formatCode="General">
                  <c:v>1500.1094399022913</c:v>
                </c:pt>
                <c:pt idx="468" formatCode="General">
                  <c:v>1500.1097599022914</c:v>
                </c:pt>
                <c:pt idx="469" formatCode="General">
                  <c:v>1500.1100799022915</c:v>
                </c:pt>
                <c:pt idx="470" formatCode="General">
                  <c:v>1500.1103999022916</c:v>
                </c:pt>
                <c:pt idx="471" formatCode="General">
                  <c:v>1500.1107199022917</c:v>
                </c:pt>
                <c:pt idx="472" formatCode="General">
                  <c:v>1500.1110399022919</c:v>
                </c:pt>
                <c:pt idx="473" formatCode="General">
                  <c:v>1500.111359902292</c:v>
                </c:pt>
                <c:pt idx="474" formatCode="General">
                  <c:v>1500.1116799022921</c:v>
                </c:pt>
                <c:pt idx="475" formatCode="General">
                  <c:v>1500.1119999022922</c:v>
                </c:pt>
                <c:pt idx="476" formatCode="General">
                  <c:v>1500.1123199022923</c:v>
                </c:pt>
                <c:pt idx="477" formatCode="General">
                  <c:v>1500.1126399022924</c:v>
                </c:pt>
                <c:pt idx="478" formatCode="General">
                  <c:v>1500.1129599022925</c:v>
                </c:pt>
                <c:pt idx="479" formatCode="General">
                  <c:v>1500.1132799022926</c:v>
                </c:pt>
                <c:pt idx="480" formatCode="General">
                  <c:v>1500.1135999022927</c:v>
                </c:pt>
                <c:pt idx="481" formatCode="General">
                  <c:v>1500.1139199022928</c:v>
                </c:pt>
                <c:pt idx="482" formatCode="General">
                  <c:v>1500.1142399022929</c:v>
                </c:pt>
                <c:pt idx="483" formatCode="General">
                  <c:v>1500.114559902293</c:v>
                </c:pt>
                <c:pt idx="484" formatCode="General">
                  <c:v>1500.1148799022931</c:v>
                </c:pt>
                <c:pt idx="485" formatCode="General">
                  <c:v>1500.1151999022932</c:v>
                </c:pt>
                <c:pt idx="486" formatCode="General">
                  <c:v>1500.1155199022933</c:v>
                </c:pt>
                <c:pt idx="487" formatCode="General">
                  <c:v>1500.1158399022934</c:v>
                </c:pt>
                <c:pt idx="488" formatCode="General">
                  <c:v>1500.1161599022935</c:v>
                </c:pt>
                <c:pt idx="489" formatCode="General">
                  <c:v>1500.1164799022936</c:v>
                </c:pt>
                <c:pt idx="490" formatCode="General">
                  <c:v>1500.1167999022937</c:v>
                </c:pt>
                <c:pt idx="491" formatCode="General">
                  <c:v>1500.1171199022938</c:v>
                </c:pt>
                <c:pt idx="492" formatCode="General">
                  <c:v>1500.1174399022939</c:v>
                </c:pt>
                <c:pt idx="493" formatCode="General">
                  <c:v>1500.117759902294</c:v>
                </c:pt>
                <c:pt idx="494" formatCode="General">
                  <c:v>1500.1180799022941</c:v>
                </c:pt>
                <c:pt idx="495" formatCode="General">
                  <c:v>1500.1183999022942</c:v>
                </c:pt>
                <c:pt idx="496" formatCode="General">
                  <c:v>1500.1187199022943</c:v>
                </c:pt>
                <c:pt idx="497" formatCode="General">
                  <c:v>1500.1190399022944</c:v>
                </c:pt>
                <c:pt idx="498" formatCode="General">
                  <c:v>1500.1193599022945</c:v>
                </c:pt>
                <c:pt idx="499" formatCode="General">
                  <c:v>1500.1196799022946</c:v>
                </c:pt>
                <c:pt idx="500" formatCode="General">
                  <c:v>1500.1199999022947</c:v>
                </c:pt>
                <c:pt idx="501" formatCode="General">
                  <c:v>1500.1203199022948</c:v>
                </c:pt>
                <c:pt idx="502" formatCode="General">
                  <c:v>1500.1206399022949</c:v>
                </c:pt>
                <c:pt idx="503" formatCode="General">
                  <c:v>1500.120959902295</c:v>
                </c:pt>
                <c:pt idx="504" formatCode="General">
                  <c:v>1500.1212799022951</c:v>
                </c:pt>
                <c:pt idx="505" formatCode="General">
                  <c:v>1500.1215999022952</c:v>
                </c:pt>
                <c:pt idx="506" formatCode="General">
                  <c:v>1500.1219199022953</c:v>
                </c:pt>
                <c:pt idx="507" formatCode="General">
                  <c:v>1500.1222399022954</c:v>
                </c:pt>
                <c:pt idx="508" formatCode="General">
                  <c:v>1500.1225599022955</c:v>
                </c:pt>
                <c:pt idx="509" formatCode="General">
                  <c:v>1500.1228799022956</c:v>
                </c:pt>
                <c:pt idx="510" formatCode="General">
                  <c:v>1500.1231999022957</c:v>
                </c:pt>
                <c:pt idx="511" formatCode="General">
                  <c:v>1500.1235199022958</c:v>
                </c:pt>
                <c:pt idx="512" formatCode="General">
                  <c:v>1500.1238399022959</c:v>
                </c:pt>
                <c:pt idx="513" formatCode="General">
                  <c:v>1500.124159902296</c:v>
                </c:pt>
                <c:pt idx="514" formatCode="General">
                  <c:v>1500.1244799022961</c:v>
                </c:pt>
                <c:pt idx="515" formatCode="General">
                  <c:v>1500.1247999022962</c:v>
                </c:pt>
                <c:pt idx="516" formatCode="General">
                  <c:v>1500.1251199022963</c:v>
                </c:pt>
                <c:pt idx="517" formatCode="General">
                  <c:v>1500.1254399022964</c:v>
                </c:pt>
                <c:pt idx="518" formatCode="General">
                  <c:v>1500.1257599022965</c:v>
                </c:pt>
                <c:pt idx="519" formatCode="General">
                  <c:v>1500.1260799022966</c:v>
                </c:pt>
                <c:pt idx="520" formatCode="General">
                  <c:v>1500.1263999022967</c:v>
                </c:pt>
                <c:pt idx="521" formatCode="General">
                  <c:v>1500.1267199022968</c:v>
                </c:pt>
                <c:pt idx="522" formatCode="General">
                  <c:v>1500.1270399022969</c:v>
                </c:pt>
                <c:pt idx="523" formatCode="General">
                  <c:v>1500.127359902297</c:v>
                </c:pt>
                <c:pt idx="524" formatCode="General">
                  <c:v>1500.1276799022971</c:v>
                </c:pt>
                <c:pt idx="525" formatCode="General">
                  <c:v>1500.1279999022972</c:v>
                </c:pt>
                <c:pt idx="526" formatCode="General">
                  <c:v>1500.1283199022973</c:v>
                </c:pt>
                <c:pt idx="527" formatCode="General">
                  <c:v>1500.1286399022974</c:v>
                </c:pt>
                <c:pt idx="528" formatCode="General">
                  <c:v>1500.1289599022975</c:v>
                </c:pt>
                <c:pt idx="529" formatCode="General">
                  <c:v>1500.1292799022976</c:v>
                </c:pt>
                <c:pt idx="530" formatCode="General">
                  <c:v>1500.1295999022977</c:v>
                </c:pt>
                <c:pt idx="531" formatCode="General">
                  <c:v>1500.1299199022978</c:v>
                </c:pt>
                <c:pt idx="532" formatCode="General">
                  <c:v>1500.1302399022979</c:v>
                </c:pt>
                <c:pt idx="533" formatCode="General">
                  <c:v>1500.130559902298</c:v>
                </c:pt>
                <c:pt idx="534" formatCode="General">
                  <c:v>1500.1308799022981</c:v>
                </c:pt>
                <c:pt idx="535" formatCode="General">
                  <c:v>1500.1311999022982</c:v>
                </c:pt>
                <c:pt idx="536" formatCode="General">
                  <c:v>1500.1315199022984</c:v>
                </c:pt>
                <c:pt idx="537" formatCode="General">
                  <c:v>1500.1318399022985</c:v>
                </c:pt>
                <c:pt idx="538" formatCode="General">
                  <c:v>1500.1321599022986</c:v>
                </c:pt>
                <c:pt idx="539" formatCode="General">
                  <c:v>1500.1324799022987</c:v>
                </c:pt>
                <c:pt idx="540" formatCode="General">
                  <c:v>1500.1327999022988</c:v>
                </c:pt>
                <c:pt idx="541" formatCode="General">
                  <c:v>1500.1331199022989</c:v>
                </c:pt>
                <c:pt idx="542" formatCode="General">
                  <c:v>1500.133439902299</c:v>
                </c:pt>
                <c:pt idx="543" formatCode="General">
                  <c:v>1500.1337599022991</c:v>
                </c:pt>
                <c:pt idx="544" formatCode="General">
                  <c:v>1500.1340799022992</c:v>
                </c:pt>
                <c:pt idx="545" formatCode="General">
                  <c:v>1500.1343999022993</c:v>
                </c:pt>
                <c:pt idx="546" formatCode="General">
                  <c:v>1500.1347199022994</c:v>
                </c:pt>
                <c:pt idx="547" formatCode="General">
                  <c:v>1500.1350399022995</c:v>
                </c:pt>
                <c:pt idx="548" formatCode="General">
                  <c:v>1500.1353599022996</c:v>
                </c:pt>
                <c:pt idx="549" formatCode="General">
                  <c:v>1500.1356799022997</c:v>
                </c:pt>
                <c:pt idx="550" formatCode="General">
                  <c:v>1500.1359999022998</c:v>
                </c:pt>
                <c:pt idx="551" formatCode="General">
                  <c:v>1500.1363199022999</c:v>
                </c:pt>
                <c:pt idx="552" formatCode="General">
                  <c:v>1500.1366399023</c:v>
                </c:pt>
                <c:pt idx="553" formatCode="General">
                  <c:v>1500.1369599023001</c:v>
                </c:pt>
                <c:pt idx="554" formatCode="General">
                  <c:v>1500.1372799023002</c:v>
                </c:pt>
                <c:pt idx="555" formatCode="General">
                  <c:v>1500.1375999023003</c:v>
                </c:pt>
                <c:pt idx="556" formatCode="General">
                  <c:v>1500.1379199023004</c:v>
                </c:pt>
                <c:pt idx="557" formatCode="General">
                  <c:v>1500.1382399023005</c:v>
                </c:pt>
                <c:pt idx="558" formatCode="General">
                  <c:v>1500.1385599023006</c:v>
                </c:pt>
                <c:pt idx="559" formatCode="General">
                  <c:v>1500.1388799023007</c:v>
                </c:pt>
                <c:pt idx="560" formatCode="General">
                  <c:v>1500.1391999023008</c:v>
                </c:pt>
                <c:pt idx="561" formatCode="General">
                  <c:v>1500.1395199023009</c:v>
                </c:pt>
                <c:pt idx="562" formatCode="General">
                  <c:v>1500.139839902301</c:v>
                </c:pt>
                <c:pt idx="563" formatCode="General">
                  <c:v>1500.1401599023011</c:v>
                </c:pt>
                <c:pt idx="564" formatCode="General">
                  <c:v>1500.1404799023012</c:v>
                </c:pt>
                <c:pt idx="565" formatCode="General">
                  <c:v>1500.1407999023013</c:v>
                </c:pt>
                <c:pt idx="566" formatCode="General">
                  <c:v>1500.1411199023014</c:v>
                </c:pt>
                <c:pt idx="567" formatCode="General">
                  <c:v>1500.1414399023015</c:v>
                </c:pt>
                <c:pt idx="568" formatCode="General">
                  <c:v>1500.1417599023016</c:v>
                </c:pt>
                <c:pt idx="569" formatCode="General">
                  <c:v>1500.1420799023017</c:v>
                </c:pt>
                <c:pt idx="570" formatCode="General">
                  <c:v>1500.1423999023018</c:v>
                </c:pt>
                <c:pt idx="571" formatCode="General">
                  <c:v>1500.1427199023019</c:v>
                </c:pt>
                <c:pt idx="572" formatCode="General">
                  <c:v>1500.143039902302</c:v>
                </c:pt>
                <c:pt idx="573" formatCode="General">
                  <c:v>1500.1433599023021</c:v>
                </c:pt>
                <c:pt idx="574" formatCode="General">
                  <c:v>1500.1436799023022</c:v>
                </c:pt>
                <c:pt idx="575" formatCode="General">
                  <c:v>1500.1439999023023</c:v>
                </c:pt>
                <c:pt idx="576" formatCode="General">
                  <c:v>1500.1443199023024</c:v>
                </c:pt>
                <c:pt idx="577" formatCode="General">
                  <c:v>1500.1446399023025</c:v>
                </c:pt>
                <c:pt idx="578" formatCode="General">
                  <c:v>1500.1449599023026</c:v>
                </c:pt>
                <c:pt idx="579" formatCode="General">
                  <c:v>1500.1452799023027</c:v>
                </c:pt>
                <c:pt idx="580" formatCode="General">
                  <c:v>1500.1455999023028</c:v>
                </c:pt>
                <c:pt idx="581" formatCode="General">
                  <c:v>1500.1459199023029</c:v>
                </c:pt>
                <c:pt idx="582" formatCode="General">
                  <c:v>1500.146239902303</c:v>
                </c:pt>
                <c:pt idx="583" formatCode="General">
                  <c:v>1500.1465599023031</c:v>
                </c:pt>
                <c:pt idx="584" formatCode="General">
                  <c:v>1500.1468799023032</c:v>
                </c:pt>
                <c:pt idx="585" formatCode="General">
                  <c:v>1500.1471999023033</c:v>
                </c:pt>
                <c:pt idx="586" formatCode="General">
                  <c:v>1500.1475199023034</c:v>
                </c:pt>
                <c:pt idx="587" formatCode="General">
                  <c:v>1500.1478399023035</c:v>
                </c:pt>
                <c:pt idx="588" formatCode="General">
                  <c:v>1500.1481599023036</c:v>
                </c:pt>
                <c:pt idx="589" formatCode="General">
                  <c:v>1500.1484799023037</c:v>
                </c:pt>
                <c:pt idx="590" formatCode="General">
                  <c:v>1500.1487999023038</c:v>
                </c:pt>
                <c:pt idx="591" formatCode="General">
                  <c:v>1500.1491199023039</c:v>
                </c:pt>
                <c:pt idx="592" formatCode="General">
                  <c:v>1500.149439902304</c:v>
                </c:pt>
                <c:pt idx="593" formatCode="General">
                  <c:v>1500.1497599023041</c:v>
                </c:pt>
                <c:pt idx="594" formatCode="General">
                  <c:v>1500.1500799023042</c:v>
                </c:pt>
                <c:pt idx="595" formatCode="General">
                  <c:v>1500.1503999023043</c:v>
                </c:pt>
                <c:pt idx="596" formatCode="General">
                  <c:v>1500.1507199023044</c:v>
                </c:pt>
                <c:pt idx="597" formatCode="General">
                  <c:v>1500.1510399023045</c:v>
                </c:pt>
                <c:pt idx="598" formatCode="General">
                  <c:v>1500.1513599023046</c:v>
                </c:pt>
                <c:pt idx="599" formatCode="General">
                  <c:v>1500.1516799023047</c:v>
                </c:pt>
                <c:pt idx="600" formatCode="General">
                  <c:v>1500.1519999023049</c:v>
                </c:pt>
                <c:pt idx="601" formatCode="General">
                  <c:v>1500.152319902305</c:v>
                </c:pt>
                <c:pt idx="602" formatCode="General">
                  <c:v>1500.1526399023051</c:v>
                </c:pt>
                <c:pt idx="603" formatCode="General">
                  <c:v>1500.1529599023052</c:v>
                </c:pt>
                <c:pt idx="604" formatCode="General">
                  <c:v>1500.1532799023053</c:v>
                </c:pt>
                <c:pt idx="605" formatCode="General">
                  <c:v>1500.1535999023054</c:v>
                </c:pt>
                <c:pt idx="606" formatCode="General">
                  <c:v>1500.1539199023055</c:v>
                </c:pt>
                <c:pt idx="607" formatCode="General">
                  <c:v>1500.1542399023056</c:v>
                </c:pt>
                <c:pt idx="608" formatCode="General">
                  <c:v>1500.1545599023057</c:v>
                </c:pt>
                <c:pt idx="609" formatCode="General">
                  <c:v>1500.1548799023058</c:v>
                </c:pt>
                <c:pt idx="610" formatCode="General">
                  <c:v>1500.1551999023059</c:v>
                </c:pt>
                <c:pt idx="611" formatCode="General">
                  <c:v>1500.155519902306</c:v>
                </c:pt>
                <c:pt idx="612" formatCode="General">
                  <c:v>1500.1558399023061</c:v>
                </c:pt>
                <c:pt idx="613" formatCode="General">
                  <c:v>1500.1561599023062</c:v>
                </c:pt>
                <c:pt idx="614" formatCode="General">
                  <c:v>1500.1564799023063</c:v>
                </c:pt>
                <c:pt idx="615" formatCode="General">
                  <c:v>1500.1567999023064</c:v>
                </c:pt>
                <c:pt idx="616" formatCode="General">
                  <c:v>1500.1571199023065</c:v>
                </c:pt>
                <c:pt idx="617" formatCode="General">
                  <c:v>1500.1574399023066</c:v>
                </c:pt>
                <c:pt idx="618" formatCode="General">
                  <c:v>1500.1577599023067</c:v>
                </c:pt>
                <c:pt idx="619" formatCode="General">
                  <c:v>1500.1580799023068</c:v>
                </c:pt>
                <c:pt idx="620" formatCode="General">
                  <c:v>1500.1583999023069</c:v>
                </c:pt>
                <c:pt idx="621" formatCode="General">
                  <c:v>1500.158719902307</c:v>
                </c:pt>
                <c:pt idx="622" formatCode="General">
                  <c:v>1500.1590399023071</c:v>
                </c:pt>
                <c:pt idx="623" formatCode="General">
                  <c:v>1500.1593599023072</c:v>
                </c:pt>
                <c:pt idx="624" formatCode="General">
                  <c:v>1500.1596799023073</c:v>
                </c:pt>
                <c:pt idx="625" formatCode="General">
                  <c:v>1500.1599999023074</c:v>
                </c:pt>
                <c:pt idx="626" formatCode="General">
                  <c:v>1500.1603199023075</c:v>
                </c:pt>
                <c:pt idx="627" formatCode="General">
                  <c:v>1500.1606399023076</c:v>
                </c:pt>
                <c:pt idx="628" formatCode="General">
                  <c:v>1500.1609599023077</c:v>
                </c:pt>
                <c:pt idx="629" formatCode="General">
                  <c:v>1500.1612799023078</c:v>
                </c:pt>
                <c:pt idx="630" formatCode="General">
                  <c:v>1500.1615999023079</c:v>
                </c:pt>
                <c:pt idx="631" formatCode="General">
                  <c:v>1500.161919902308</c:v>
                </c:pt>
                <c:pt idx="632" formatCode="General">
                  <c:v>1500.1622399023081</c:v>
                </c:pt>
                <c:pt idx="633" formatCode="General">
                  <c:v>1500.1625599023082</c:v>
                </c:pt>
                <c:pt idx="634" formatCode="General">
                  <c:v>1500.1628799023083</c:v>
                </c:pt>
                <c:pt idx="635" formatCode="General">
                  <c:v>1500.1631999023084</c:v>
                </c:pt>
                <c:pt idx="636" formatCode="General">
                  <c:v>1500.1635199023085</c:v>
                </c:pt>
                <c:pt idx="637" formatCode="General">
                  <c:v>1500.1638399023086</c:v>
                </c:pt>
                <c:pt idx="638" formatCode="General">
                  <c:v>1500.1641599023087</c:v>
                </c:pt>
                <c:pt idx="639" formatCode="General">
                  <c:v>1500.1644799023088</c:v>
                </c:pt>
                <c:pt idx="640" formatCode="General">
                  <c:v>1500.1647999023089</c:v>
                </c:pt>
                <c:pt idx="641" formatCode="General">
                  <c:v>1500.165119902309</c:v>
                </c:pt>
                <c:pt idx="642" formatCode="General">
                  <c:v>1500.1654399023091</c:v>
                </c:pt>
                <c:pt idx="643" formatCode="General">
                  <c:v>1500.1657599023092</c:v>
                </c:pt>
                <c:pt idx="644" formatCode="General">
                  <c:v>1500.1660799023093</c:v>
                </c:pt>
                <c:pt idx="645" formatCode="General">
                  <c:v>1500.1663999023094</c:v>
                </c:pt>
                <c:pt idx="646" formatCode="General">
                  <c:v>1500.1667199023095</c:v>
                </c:pt>
                <c:pt idx="647" formatCode="General">
                  <c:v>1500.1670399023096</c:v>
                </c:pt>
                <c:pt idx="648" formatCode="General">
                  <c:v>1500.1673599023097</c:v>
                </c:pt>
                <c:pt idx="649" formatCode="General">
                  <c:v>1500.1676799023098</c:v>
                </c:pt>
                <c:pt idx="650" formatCode="General">
                  <c:v>1500.1679999023099</c:v>
                </c:pt>
                <c:pt idx="651" formatCode="General">
                  <c:v>1500.16831990231</c:v>
                </c:pt>
                <c:pt idx="652" formatCode="General">
                  <c:v>1500.1686399023101</c:v>
                </c:pt>
                <c:pt idx="653" formatCode="General">
                  <c:v>1500.1689599023102</c:v>
                </c:pt>
                <c:pt idx="654" formatCode="General">
                  <c:v>1500.1692799023103</c:v>
                </c:pt>
                <c:pt idx="655" formatCode="General">
                  <c:v>1500.1695999023104</c:v>
                </c:pt>
                <c:pt idx="656" formatCode="General">
                  <c:v>1500.1699199023105</c:v>
                </c:pt>
                <c:pt idx="657" formatCode="General">
                  <c:v>1500.1702399023106</c:v>
                </c:pt>
                <c:pt idx="658" formatCode="General">
                  <c:v>1500.1705599023107</c:v>
                </c:pt>
                <c:pt idx="659" formatCode="General">
                  <c:v>1500.1708799023108</c:v>
                </c:pt>
                <c:pt idx="660" formatCode="General">
                  <c:v>1500.1711999023109</c:v>
                </c:pt>
                <c:pt idx="661" formatCode="General">
                  <c:v>1500.171519902311</c:v>
                </c:pt>
                <c:pt idx="662" formatCode="General">
                  <c:v>1500.1718399023111</c:v>
                </c:pt>
                <c:pt idx="663" formatCode="General">
                  <c:v>1500.1721599023113</c:v>
                </c:pt>
                <c:pt idx="664" formatCode="General">
                  <c:v>1500.1724799023114</c:v>
                </c:pt>
                <c:pt idx="665" formatCode="General">
                  <c:v>1500.1727999023115</c:v>
                </c:pt>
                <c:pt idx="666" formatCode="General">
                  <c:v>1500.1731199023116</c:v>
                </c:pt>
                <c:pt idx="667" formatCode="General">
                  <c:v>1500.1734399023117</c:v>
                </c:pt>
                <c:pt idx="668" formatCode="General">
                  <c:v>1500.1737599023118</c:v>
                </c:pt>
                <c:pt idx="669" formatCode="General">
                  <c:v>1500.1740799023119</c:v>
                </c:pt>
                <c:pt idx="670" formatCode="General">
                  <c:v>1500.174399902312</c:v>
                </c:pt>
                <c:pt idx="671" formatCode="General">
                  <c:v>1500.1747199023121</c:v>
                </c:pt>
                <c:pt idx="672" formatCode="General">
                  <c:v>1500.1750399023122</c:v>
                </c:pt>
                <c:pt idx="673" formatCode="General">
                  <c:v>1500.1753599023123</c:v>
                </c:pt>
                <c:pt idx="674" formatCode="General">
                  <c:v>1500.1756799023124</c:v>
                </c:pt>
                <c:pt idx="675" formatCode="General">
                  <c:v>1500.1759999023125</c:v>
                </c:pt>
                <c:pt idx="676" formatCode="General">
                  <c:v>1500.1763199023126</c:v>
                </c:pt>
                <c:pt idx="677" formatCode="General">
                  <c:v>1500.1766399023127</c:v>
                </c:pt>
                <c:pt idx="678" formatCode="General">
                  <c:v>1500.1769599023128</c:v>
                </c:pt>
                <c:pt idx="679" formatCode="General">
                  <c:v>1500.1772799023129</c:v>
                </c:pt>
                <c:pt idx="680" formatCode="General">
                  <c:v>1500.177599902313</c:v>
                </c:pt>
                <c:pt idx="681" formatCode="General">
                  <c:v>1500.1779199023131</c:v>
                </c:pt>
                <c:pt idx="682" formatCode="General">
                  <c:v>1500.1782399023132</c:v>
                </c:pt>
                <c:pt idx="683" formatCode="General">
                  <c:v>1500.1785599023133</c:v>
                </c:pt>
                <c:pt idx="684" formatCode="General">
                  <c:v>1500.1788799023134</c:v>
                </c:pt>
                <c:pt idx="685" formatCode="General">
                  <c:v>1500.1791999023135</c:v>
                </c:pt>
                <c:pt idx="686" formatCode="General">
                  <c:v>1500.1795199023136</c:v>
                </c:pt>
                <c:pt idx="687" formatCode="General">
                  <c:v>1500.1798399023137</c:v>
                </c:pt>
                <c:pt idx="688" formatCode="General">
                  <c:v>1500.1801599023138</c:v>
                </c:pt>
                <c:pt idx="689" formatCode="General">
                  <c:v>1500.1804799023139</c:v>
                </c:pt>
                <c:pt idx="690" formatCode="General">
                  <c:v>1500.180799902314</c:v>
                </c:pt>
                <c:pt idx="691" formatCode="General">
                  <c:v>1500.1811199023141</c:v>
                </c:pt>
                <c:pt idx="692" formatCode="General">
                  <c:v>1500.1814399023142</c:v>
                </c:pt>
                <c:pt idx="693" formatCode="General">
                  <c:v>1500.1817599023143</c:v>
                </c:pt>
                <c:pt idx="694" formatCode="General">
                  <c:v>1500.1820799023144</c:v>
                </c:pt>
                <c:pt idx="695" formatCode="General">
                  <c:v>1500.1823999023145</c:v>
                </c:pt>
                <c:pt idx="696" formatCode="General">
                  <c:v>1500.1827199023146</c:v>
                </c:pt>
                <c:pt idx="697" formatCode="General">
                  <c:v>1500.1830399023147</c:v>
                </c:pt>
                <c:pt idx="698" formatCode="General">
                  <c:v>1500.1833599023148</c:v>
                </c:pt>
                <c:pt idx="699" formatCode="General">
                  <c:v>1500.1836799023149</c:v>
                </c:pt>
                <c:pt idx="700" formatCode="General">
                  <c:v>1500.183999902315</c:v>
                </c:pt>
                <c:pt idx="701" formatCode="General">
                  <c:v>1500.1843199023151</c:v>
                </c:pt>
                <c:pt idx="702" formatCode="General">
                  <c:v>1500.1846399023152</c:v>
                </c:pt>
                <c:pt idx="703" formatCode="General">
                  <c:v>1500.1849599023153</c:v>
                </c:pt>
                <c:pt idx="704" formatCode="General">
                  <c:v>1500.1852799023154</c:v>
                </c:pt>
                <c:pt idx="705" formatCode="General">
                  <c:v>1500.1855999023155</c:v>
                </c:pt>
                <c:pt idx="706" formatCode="General">
                  <c:v>1500.1859199023156</c:v>
                </c:pt>
                <c:pt idx="707" formatCode="General">
                  <c:v>1500.1862399023157</c:v>
                </c:pt>
                <c:pt idx="708" formatCode="General">
                  <c:v>1500.1865599023158</c:v>
                </c:pt>
                <c:pt idx="709" formatCode="General">
                  <c:v>1500.1868799023159</c:v>
                </c:pt>
                <c:pt idx="710" formatCode="General">
                  <c:v>1500.187199902316</c:v>
                </c:pt>
                <c:pt idx="711" formatCode="General">
                  <c:v>1500.1875199023161</c:v>
                </c:pt>
                <c:pt idx="712" formatCode="General">
                  <c:v>1500.1878399023162</c:v>
                </c:pt>
                <c:pt idx="713" formatCode="General">
                  <c:v>1500.1881599023163</c:v>
                </c:pt>
                <c:pt idx="714" formatCode="General">
                  <c:v>1500.1884799023164</c:v>
                </c:pt>
                <c:pt idx="715" formatCode="General">
                  <c:v>1500.1887999023165</c:v>
                </c:pt>
                <c:pt idx="716" formatCode="General">
                  <c:v>1500.1891199023166</c:v>
                </c:pt>
                <c:pt idx="717" formatCode="General">
                  <c:v>1500.1894399023167</c:v>
                </c:pt>
                <c:pt idx="718" formatCode="General">
                  <c:v>1500.1897599023168</c:v>
                </c:pt>
                <c:pt idx="719" formatCode="General">
                  <c:v>1500.1900799023169</c:v>
                </c:pt>
                <c:pt idx="720" formatCode="General">
                  <c:v>1500.190399902317</c:v>
                </c:pt>
                <c:pt idx="721" formatCode="General">
                  <c:v>1500.1907199023171</c:v>
                </c:pt>
                <c:pt idx="722" formatCode="General">
                  <c:v>1500.1910399023172</c:v>
                </c:pt>
                <c:pt idx="723" formatCode="General">
                  <c:v>1500.1913599023173</c:v>
                </c:pt>
                <c:pt idx="724" formatCode="General">
                  <c:v>1500.1916799023174</c:v>
                </c:pt>
                <c:pt idx="725" formatCode="General">
                  <c:v>1500.1919999023175</c:v>
                </c:pt>
                <c:pt idx="726" formatCode="General">
                  <c:v>1500.1923199023176</c:v>
                </c:pt>
                <c:pt idx="727" formatCode="General">
                  <c:v>1500.1926399023178</c:v>
                </c:pt>
                <c:pt idx="728" formatCode="General">
                  <c:v>1500.1929599023179</c:v>
                </c:pt>
                <c:pt idx="729" formatCode="General">
                  <c:v>1500.193279902318</c:v>
                </c:pt>
                <c:pt idx="730" formatCode="General">
                  <c:v>1500.1935999023181</c:v>
                </c:pt>
                <c:pt idx="731" formatCode="General">
                  <c:v>1500.1939199023182</c:v>
                </c:pt>
                <c:pt idx="732" formatCode="General">
                  <c:v>1500.1942399023183</c:v>
                </c:pt>
                <c:pt idx="733" formatCode="General">
                  <c:v>1500.1945599023184</c:v>
                </c:pt>
                <c:pt idx="734" formatCode="General">
                  <c:v>1500.1948799023185</c:v>
                </c:pt>
                <c:pt idx="735" formatCode="General">
                  <c:v>1500.1951999023186</c:v>
                </c:pt>
                <c:pt idx="736" formatCode="General">
                  <c:v>1500.1955199023187</c:v>
                </c:pt>
                <c:pt idx="737" formatCode="General">
                  <c:v>1500.1958399023188</c:v>
                </c:pt>
                <c:pt idx="738" formatCode="General">
                  <c:v>1500.1961599023189</c:v>
                </c:pt>
                <c:pt idx="739" formatCode="General">
                  <c:v>1500.196479902319</c:v>
                </c:pt>
                <c:pt idx="740" formatCode="General">
                  <c:v>1500.1967999023191</c:v>
                </c:pt>
                <c:pt idx="741" formatCode="General">
                  <c:v>1500.1971199023192</c:v>
                </c:pt>
                <c:pt idx="742" formatCode="General">
                  <c:v>1500.1974399023193</c:v>
                </c:pt>
                <c:pt idx="743" formatCode="General">
                  <c:v>1500.1977599023194</c:v>
                </c:pt>
                <c:pt idx="744" formatCode="General">
                  <c:v>1500.1980799023195</c:v>
                </c:pt>
                <c:pt idx="745" formatCode="General">
                  <c:v>1500.1983999023196</c:v>
                </c:pt>
                <c:pt idx="746" formatCode="General">
                  <c:v>1500.1987199023197</c:v>
                </c:pt>
                <c:pt idx="747" formatCode="General">
                  <c:v>1500.1990399023198</c:v>
                </c:pt>
                <c:pt idx="748" formatCode="General">
                  <c:v>1500.1993599023199</c:v>
                </c:pt>
                <c:pt idx="749" formatCode="General">
                  <c:v>1500.19967990232</c:v>
                </c:pt>
                <c:pt idx="750" formatCode="General">
                  <c:v>1500.1999999023201</c:v>
                </c:pt>
                <c:pt idx="751" formatCode="General">
                  <c:v>1500.2003199023202</c:v>
                </c:pt>
                <c:pt idx="752" formatCode="General">
                  <c:v>1500.2006399023203</c:v>
                </c:pt>
                <c:pt idx="753" formatCode="General">
                  <c:v>1500.2009599023204</c:v>
                </c:pt>
                <c:pt idx="754" formatCode="General">
                  <c:v>1500.2012799023205</c:v>
                </c:pt>
                <c:pt idx="755" formatCode="General">
                  <c:v>1500.2015999023206</c:v>
                </c:pt>
                <c:pt idx="756" formatCode="General">
                  <c:v>1500.2019199023207</c:v>
                </c:pt>
                <c:pt idx="757" formatCode="General">
                  <c:v>1500.2022399023208</c:v>
                </c:pt>
                <c:pt idx="758" formatCode="General">
                  <c:v>1500.2025599023209</c:v>
                </c:pt>
                <c:pt idx="759" formatCode="General">
                  <c:v>1500.202879902321</c:v>
                </c:pt>
                <c:pt idx="760" formatCode="General">
                  <c:v>1500.2031999023211</c:v>
                </c:pt>
                <c:pt idx="761" formatCode="General">
                  <c:v>1500.2035199023212</c:v>
                </c:pt>
                <c:pt idx="762" formatCode="General">
                  <c:v>1500.2038399023213</c:v>
                </c:pt>
                <c:pt idx="763" formatCode="General">
                  <c:v>1500.2041599023214</c:v>
                </c:pt>
                <c:pt idx="764" formatCode="General">
                  <c:v>1500.2044799023215</c:v>
                </c:pt>
                <c:pt idx="765" formatCode="General">
                  <c:v>1500.2047999023216</c:v>
                </c:pt>
                <c:pt idx="766" formatCode="General">
                  <c:v>1500.2051199023217</c:v>
                </c:pt>
                <c:pt idx="767" formatCode="General">
                  <c:v>1500.2054399023218</c:v>
                </c:pt>
                <c:pt idx="768" formatCode="General">
                  <c:v>1500.2057599023219</c:v>
                </c:pt>
                <c:pt idx="769" formatCode="General">
                  <c:v>1500.206079902322</c:v>
                </c:pt>
                <c:pt idx="770" formatCode="General">
                  <c:v>1500.2063999023221</c:v>
                </c:pt>
                <c:pt idx="771" formatCode="General">
                  <c:v>1500.2067199023222</c:v>
                </c:pt>
                <c:pt idx="772" formatCode="General">
                  <c:v>1500.2070399023223</c:v>
                </c:pt>
                <c:pt idx="773" formatCode="General">
                  <c:v>1500.2073599023224</c:v>
                </c:pt>
                <c:pt idx="774" formatCode="General">
                  <c:v>1500.2076799023225</c:v>
                </c:pt>
                <c:pt idx="775" formatCode="General">
                  <c:v>1500.2079999023226</c:v>
                </c:pt>
                <c:pt idx="776" formatCode="General">
                  <c:v>1500.2083199023227</c:v>
                </c:pt>
                <c:pt idx="777" formatCode="General">
                  <c:v>1500.2086399023228</c:v>
                </c:pt>
                <c:pt idx="778" formatCode="General">
                  <c:v>1500.2089599023229</c:v>
                </c:pt>
                <c:pt idx="779" formatCode="General">
                  <c:v>1500.209279902323</c:v>
                </c:pt>
                <c:pt idx="780" formatCode="General">
                  <c:v>1500.2095999023231</c:v>
                </c:pt>
                <c:pt idx="781" formatCode="General">
                  <c:v>1500.2099199023232</c:v>
                </c:pt>
                <c:pt idx="782" formatCode="General">
                  <c:v>1500.2102399023233</c:v>
                </c:pt>
                <c:pt idx="783" formatCode="General">
                  <c:v>1500.2105599023234</c:v>
                </c:pt>
                <c:pt idx="784" formatCode="General">
                  <c:v>1500.2108799023235</c:v>
                </c:pt>
                <c:pt idx="785" formatCode="General">
                  <c:v>1500.2111999023236</c:v>
                </c:pt>
                <c:pt idx="786" formatCode="General">
                  <c:v>1500.2115199023237</c:v>
                </c:pt>
                <c:pt idx="787" formatCode="General">
                  <c:v>1500.2118399023238</c:v>
                </c:pt>
                <c:pt idx="788" formatCode="General">
                  <c:v>1500.2121599023239</c:v>
                </c:pt>
                <c:pt idx="789" formatCode="General">
                  <c:v>1500.212479902324</c:v>
                </c:pt>
                <c:pt idx="790" formatCode="General">
                  <c:v>1500.2127999023242</c:v>
                </c:pt>
                <c:pt idx="791" formatCode="General">
                  <c:v>1500.2131199023243</c:v>
                </c:pt>
                <c:pt idx="792" formatCode="General">
                  <c:v>1500.2134399023244</c:v>
                </c:pt>
                <c:pt idx="793" formatCode="General">
                  <c:v>1500.2137599023245</c:v>
                </c:pt>
                <c:pt idx="794" formatCode="General">
                  <c:v>1500.2140799023246</c:v>
                </c:pt>
                <c:pt idx="795" formatCode="General">
                  <c:v>1500.2143999023247</c:v>
                </c:pt>
                <c:pt idx="796" formatCode="General">
                  <c:v>1500.2147199023248</c:v>
                </c:pt>
                <c:pt idx="797" formatCode="General">
                  <c:v>1500.2150399023249</c:v>
                </c:pt>
                <c:pt idx="798" formatCode="General">
                  <c:v>1500.215359902325</c:v>
                </c:pt>
                <c:pt idx="799" formatCode="General">
                  <c:v>1500.2156799023251</c:v>
                </c:pt>
                <c:pt idx="800" formatCode="General">
                  <c:v>1500.2159999023252</c:v>
                </c:pt>
                <c:pt idx="801" formatCode="General">
                  <c:v>1500.2163199023253</c:v>
                </c:pt>
                <c:pt idx="802" formatCode="General">
                  <c:v>1500.2166399023254</c:v>
                </c:pt>
                <c:pt idx="803" formatCode="General">
                  <c:v>1500.2169599023255</c:v>
                </c:pt>
                <c:pt idx="804" formatCode="General">
                  <c:v>1500.2172799023256</c:v>
                </c:pt>
                <c:pt idx="805" formatCode="General">
                  <c:v>1500.2175999023257</c:v>
                </c:pt>
                <c:pt idx="806" formatCode="General">
                  <c:v>1500.2179199023258</c:v>
                </c:pt>
                <c:pt idx="807" formatCode="General">
                  <c:v>1500.2182399023259</c:v>
                </c:pt>
                <c:pt idx="808" formatCode="General">
                  <c:v>1500.218559902326</c:v>
                </c:pt>
                <c:pt idx="809" formatCode="General">
                  <c:v>1500.2188799023261</c:v>
                </c:pt>
                <c:pt idx="810" formatCode="General">
                  <c:v>1500.2191999023262</c:v>
                </c:pt>
                <c:pt idx="811" formatCode="General">
                  <c:v>1500.2195199023263</c:v>
                </c:pt>
                <c:pt idx="812" formatCode="General">
                  <c:v>1500.2198399023264</c:v>
                </c:pt>
                <c:pt idx="813" formatCode="General">
                  <c:v>1500.2201599023265</c:v>
                </c:pt>
                <c:pt idx="814" formatCode="General">
                  <c:v>1500.2204799023266</c:v>
                </c:pt>
                <c:pt idx="815" formatCode="General">
                  <c:v>1500.2207999023267</c:v>
                </c:pt>
                <c:pt idx="816" formatCode="General">
                  <c:v>1500.2211199023268</c:v>
                </c:pt>
                <c:pt idx="817" formatCode="General">
                  <c:v>1500.2214399023269</c:v>
                </c:pt>
                <c:pt idx="818" formatCode="General">
                  <c:v>1500.221759902327</c:v>
                </c:pt>
                <c:pt idx="819" formatCode="General">
                  <c:v>1500.2220799023271</c:v>
                </c:pt>
                <c:pt idx="820" formatCode="General">
                  <c:v>1500.2223999023272</c:v>
                </c:pt>
                <c:pt idx="821" formatCode="General">
                  <c:v>1500.2227199023273</c:v>
                </c:pt>
                <c:pt idx="822" formatCode="General">
                  <c:v>1500.2230399023274</c:v>
                </c:pt>
                <c:pt idx="823" formatCode="General">
                  <c:v>1500.2233599023275</c:v>
                </c:pt>
                <c:pt idx="824" formatCode="General">
                  <c:v>1500.2236799023276</c:v>
                </c:pt>
                <c:pt idx="825" formatCode="General">
                  <c:v>1500.2239999023277</c:v>
                </c:pt>
                <c:pt idx="826" formatCode="General">
                  <c:v>1500.2243199023278</c:v>
                </c:pt>
                <c:pt idx="827" formatCode="General">
                  <c:v>1500.2246399023279</c:v>
                </c:pt>
                <c:pt idx="828" formatCode="General">
                  <c:v>1500.224959902328</c:v>
                </c:pt>
                <c:pt idx="829" formatCode="General">
                  <c:v>1500.2252799023281</c:v>
                </c:pt>
                <c:pt idx="830" formatCode="General">
                  <c:v>1500.2255999023282</c:v>
                </c:pt>
                <c:pt idx="831" formatCode="General">
                  <c:v>1500.2259199023283</c:v>
                </c:pt>
                <c:pt idx="832" formatCode="General">
                  <c:v>1500.2262399023284</c:v>
                </c:pt>
                <c:pt idx="833" formatCode="General">
                  <c:v>1500.2265599023285</c:v>
                </c:pt>
                <c:pt idx="834" formatCode="General">
                  <c:v>1500.2268799023286</c:v>
                </c:pt>
                <c:pt idx="835" formatCode="General">
                  <c:v>1500.2271999023287</c:v>
                </c:pt>
                <c:pt idx="836" formatCode="General">
                  <c:v>1500.2275199023288</c:v>
                </c:pt>
                <c:pt idx="837" formatCode="General">
                  <c:v>1500.2278399023289</c:v>
                </c:pt>
                <c:pt idx="838" formatCode="General">
                  <c:v>1500.228159902329</c:v>
                </c:pt>
                <c:pt idx="839" formatCode="General">
                  <c:v>1500.2284799023291</c:v>
                </c:pt>
                <c:pt idx="840" formatCode="General">
                  <c:v>1500.2287999023292</c:v>
                </c:pt>
                <c:pt idx="841" formatCode="General">
                  <c:v>1500.2291199023293</c:v>
                </c:pt>
                <c:pt idx="842" formatCode="General">
                  <c:v>1500.2294399023294</c:v>
                </c:pt>
                <c:pt idx="843" formatCode="General">
                  <c:v>1500.2297599023295</c:v>
                </c:pt>
                <c:pt idx="844" formatCode="General">
                  <c:v>1500.2300799023296</c:v>
                </c:pt>
                <c:pt idx="845" formatCode="General">
                  <c:v>1500.2303999023297</c:v>
                </c:pt>
                <c:pt idx="846" formatCode="General">
                  <c:v>1500.2307199023298</c:v>
                </c:pt>
                <c:pt idx="847" formatCode="General">
                  <c:v>1500.2310399023299</c:v>
                </c:pt>
                <c:pt idx="848" formatCode="General">
                  <c:v>1500.23135990233</c:v>
                </c:pt>
                <c:pt idx="849" formatCode="General">
                  <c:v>1500.2316799023301</c:v>
                </c:pt>
                <c:pt idx="850" formatCode="General">
                  <c:v>1500.2319999023302</c:v>
                </c:pt>
                <c:pt idx="851" formatCode="General">
                  <c:v>1500.2323199023303</c:v>
                </c:pt>
                <c:pt idx="852" formatCode="General">
                  <c:v>1500.2326399023304</c:v>
                </c:pt>
                <c:pt idx="853" formatCode="General">
                  <c:v>1500.2329599023305</c:v>
                </c:pt>
                <c:pt idx="854" formatCode="General">
                  <c:v>1500.2332799023307</c:v>
                </c:pt>
                <c:pt idx="855" formatCode="General">
                  <c:v>1500.2335999023308</c:v>
                </c:pt>
                <c:pt idx="856" formatCode="General">
                  <c:v>1500.2339199023309</c:v>
                </c:pt>
                <c:pt idx="857" formatCode="General">
                  <c:v>1500.234239902331</c:v>
                </c:pt>
                <c:pt idx="858" formatCode="General">
                  <c:v>1500.2345599023311</c:v>
                </c:pt>
                <c:pt idx="859" formatCode="General">
                  <c:v>1500.2348799023312</c:v>
                </c:pt>
                <c:pt idx="860" formatCode="General">
                  <c:v>1500.2351999023313</c:v>
                </c:pt>
                <c:pt idx="861" formatCode="General">
                  <c:v>1500.2355199023314</c:v>
                </c:pt>
                <c:pt idx="862" formatCode="General">
                  <c:v>1500.2358399023315</c:v>
                </c:pt>
                <c:pt idx="863" formatCode="General">
                  <c:v>1500.2361599023316</c:v>
                </c:pt>
                <c:pt idx="864" formatCode="General">
                  <c:v>1500.2364799023317</c:v>
                </c:pt>
                <c:pt idx="865" formatCode="General">
                  <c:v>1500.2367999023318</c:v>
                </c:pt>
                <c:pt idx="866" formatCode="General">
                  <c:v>1500.2371199023319</c:v>
                </c:pt>
                <c:pt idx="867" formatCode="General">
                  <c:v>1500.237439902332</c:v>
                </c:pt>
                <c:pt idx="868" formatCode="General">
                  <c:v>1500.2377599023321</c:v>
                </c:pt>
                <c:pt idx="869" formatCode="General">
                  <c:v>1500.2380799023322</c:v>
                </c:pt>
                <c:pt idx="870" formatCode="General">
                  <c:v>1500.2383999023323</c:v>
                </c:pt>
                <c:pt idx="871" formatCode="General">
                  <c:v>1500.2387199023324</c:v>
                </c:pt>
                <c:pt idx="872" formatCode="General">
                  <c:v>1500.2390399023325</c:v>
                </c:pt>
                <c:pt idx="873" formatCode="General">
                  <c:v>1500.2393599023326</c:v>
                </c:pt>
                <c:pt idx="874" formatCode="General">
                  <c:v>1500.2396799023327</c:v>
                </c:pt>
                <c:pt idx="875" formatCode="General">
                  <c:v>1500.2399999023328</c:v>
                </c:pt>
                <c:pt idx="876" formatCode="General">
                  <c:v>1500.2403199023329</c:v>
                </c:pt>
                <c:pt idx="877" formatCode="General">
                  <c:v>1500.240639902333</c:v>
                </c:pt>
                <c:pt idx="878" formatCode="General">
                  <c:v>1500.2409599023331</c:v>
                </c:pt>
                <c:pt idx="879" formatCode="General">
                  <c:v>1500.2412799023332</c:v>
                </c:pt>
                <c:pt idx="880" formatCode="General">
                  <c:v>1500.2415999023333</c:v>
                </c:pt>
                <c:pt idx="881" formatCode="General">
                  <c:v>1500.2419199023334</c:v>
                </c:pt>
                <c:pt idx="882" formatCode="General">
                  <c:v>1500.2422399023335</c:v>
                </c:pt>
                <c:pt idx="883" formatCode="General">
                  <c:v>1500.2425599023336</c:v>
                </c:pt>
                <c:pt idx="884" formatCode="General">
                  <c:v>1500.2428799023337</c:v>
                </c:pt>
                <c:pt idx="885" formatCode="General">
                  <c:v>1500.2431999023338</c:v>
                </c:pt>
                <c:pt idx="886" formatCode="General">
                  <c:v>1500.2435199023339</c:v>
                </c:pt>
                <c:pt idx="887" formatCode="General">
                  <c:v>1500.243839902334</c:v>
                </c:pt>
                <c:pt idx="888" formatCode="General">
                  <c:v>1500.2441599023341</c:v>
                </c:pt>
                <c:pt idx="889" formatCode="General">
                  <c:v>1500.2444799023342</c:v>
                </c:pt>
                <c:pt idx="890" formatCode="General">
                  <c:v>1500.2447999023343</c:v>
                </c:pt>
                <c:pt idx="891" formatCode="General">
                  <c:v>1500.2451199023344</c:v>
                </c:pt>
                <c:pt idx="892" formatCode="General">
                  <c:v>1500.2454399023345</c:v>
                </c:pt>
                <c:pt idx="893" formatCode="General">
                  <c:v>1500.2457599023346</c:v>
                </c:pt>
                <c:pt idx="894" formatCode="General">
                  <c:v>1500.2460799023347</c:v>
                </c:pt>
                <c:pt idx="895" formatCode="General">
                  <c:v>1500.2463999023348</c:v>
                </c:pt>
                <c:pt idx="896" formatCode="General">
                  <c:v>1500.2467199023349</c:v>
                </c:pt>
                <c:pt idx="897" formatCode="General">
                  <c:v>1500.247039902335</c:v>
                </c:pt>
                <c:pt idx="898" formatCode="General">
                  <c:v>1500.2473599023351</c:v>
                </c:pt>
                <c:pt idx="899" formatCode="General">
                  <c:v>1500.2476799023352</c:v>
                </c:pt>
                <c:pt idx="900" formatCode="General">
                  <c:v>1500.2479999023353</c:v>
                </c:pt>
                <c:pt idx="901" formatCode="General">
                  <c:v>1500.2483199023354</c:v>
                </c:pt>
                <c:pt idx="902" formatCode="General">
                  <c:v>1500.2486399023355</c:v>
                </c:pt>
                <c:pt idx="903" formatCode="General">
                  <c:v>1500.2489599023356</c:v>
                </c:pt>
                <c:pt idx="904" formatCode="General">
                  <c:v>1500.2492799023357</c:v>
                </c:pt>
                <c:pt idx="905" formatCode="General">
                  <c:v>1500.2495999023358</c:v>
                </c:pt>
                <c:pt idx="906" formatCode="General">
                  <c:v>1500.2499199023359</c:v>
                </c:pt>
                <c:pt idx="907" formatCode="General">
                  <c:v>1500.250239902336</c:v>
                </c:pt>
                <c:pt idx="908" formatCode="General">
                  <c:v>1500.2505599023361</c:v>
                </c:pt>
                <c:pt idx="909" formatCode="General">
                  <c:v>1500.2508799023362</c:v>
                </c:pt>
                <c:pt idx="910" formatCode="General">
                  <c:v>1500.2511999023363</c:v>
                </c:pt>
                <c:pt idx="911" formatCode="General">
                  <c:v>1500.2515199023364</c:v>
                </c:pt>
                <c:pt idx="912" formatCode="General">
                  <c:v>1500.2518399023365</c:v>
                </c:pt>
                <c:pt idx="913" formatCode="General">
                  <c:v>1500.2521599023366</c:v>
                </c:pt>
                <c:pt idx="914" formatCode="General">
                  <c:v>1500.2524799023367</c:v>
                </c:pt>
                <c:pt idx="915" formatCode="General">
                  <c:v>1500.2527999023368</c:v>
                </c:pt>
                <c:pt idx="916" formatCode="General">
                  <c:v>1500.2531199023369</c:v>
                </c:pt>
                <c:pt idx="917" formatCode="General">
                  <c:v>1500.253439902337</c:v>
                </c:pt>
                <c:pt idx="918" formatCode="General">
                  <c:v>1500.2537599023372</c:v>
                </c:pt>
                <c:pt idx="919" formatCode="General">
                  <c:v>1500.2540799023373</c:v>
                </c:pt>
                <c:pt idx="920" formatCode="General">
                  <c:v>1500.2543999023374</c:v>
                </c:pt>
                <c:pt idx="921" formatCode="General">
                  <c:v>1500.2547199023375</c:v>
                </c:pt>
                <c:pt idx="922" formatCode="General">
                  <c:v>1500.2550399023376</c:v>
                </c:pt>
                <c:pt idx="923" formatCode="General">
                  <c:v>1500.2553599023377</c:v>
                </c:pt>
                <c:pt idx="924" formatCode="General">
                  <c:v>1500.2556799023378</c:v>
                </c:pt>
                <c:pt idx="925" formatCode="General">
                  <c:v>1500.2559999023379</c:v>
                </c:pt>
                <c:pt idx="926" formatCode="General">
                  <c:v>1500.256319902338</c:v>
                </c:pt>
                <c:pt idx="927" formatCode="General">
                  <c:v>1500.2566399023381</c:v>
                </c:pt>
                <c:pt idx="928" formatCode="General">
                  <c:v>1500.2569599023382</c:v>
                </c:pt>
                <c:pt idx="929" formatCode="General">
                  <c:v>1500.2572799023383</c:v>
                </c:pt>
                <c:pt idx="930" formatCode="General">
                  <c:v>1500.2575999023384</c:v>
                </c:pt>
                <c:pt idx="931" formatCode="General">
                  <c:v>1500.2579199023385</c:v>
                </c:pt>
                <c:pt idx="932" formatCode="General">
                  <c:v>1500.2582399023386</c:v>
                </c:pt>
                <c:pt idx="933" formatCode="General">
                  <c:v>1500.2585599023387</c:v>
                </c:pt>
                <c:pt idx="934" formatCode="General">
                  <c:v>1500.2588799023388</c:v>
                </c:pt>
                <c:pt idx="935" formatCode="General">
                  <c:v>1500.2591999023389</c:v>
                </c:pt>
                <c:pt idx="936" formatCode="General">
                  <c:v>1500.259519902339</c:v>
                </c:pt>
                <c:pt idx="937" formatCode="General">
                  <c:v>1500.2598399023391</c:v>
                </c:pt>
                <c:pt idx="938" formatCode="General">
                  <c:v>1500.2601599023392</c:v>
                </c:pt>
                <c:pt idx="939" formatCode="General">
                  <c:v>1500.2604799023393</c:v>
                </c:pt>
                <c:pt idx="940" formatCode="General">
                  <c:v>1500.2607999023394</c:v>
                </c:pt>
                <c:pt idx="941" formatCode="General">
                  <c:v>1500.2611199023395</c:v>
                </c:pt>
                <c:pt idx="942" formatCode="General">
                  <c:v>1500.2614399023396</c:v>
                </c:pt>
                <c:pt idx="943" formatCode="General">
                  <c:v>1500.2617599023397</c:v>
                </c:pt>
                <c:pt idx="944" formatCode="General">
                  <c:v>1500.2620799023398</c:v>
                </c:pt>
                <c:pt idx="945" formatCode="General">
                  <c:v>1500.2623999023399</c:v>
                </c:pt>
                <c:pt idx="946" formatCode="General">
                  <c:v>1500.26271990234</c:v>
                </c:pt>
                <c:pt idx="947" formatCode="General">
                  <c:v>1500.2630399023401</c:v>
                </c:pt>
                <c:pt idx="948" formatCode="General">
                  <c:v>1500.2633599023402</c:v>
                </c:pt>
                <c:pt idx="949" formatCode="General">
                  <c:v>1500.2636799023403</c:v>
                </c:pt>
                <c:pt idx="950" formatCode="General">
                  <c:v>1500.2639999023404</c:v>
                </c:pt>
                <c:pt idx="951" formatCode="General">
                  <c:v>1500.2643199023405</c:v>
                </c:pt>
                <c:pt idx="952" formatCode="General">
                  <c:v>1500.2646399023406</c:v>
                </c:pt>
                <c:pt idx="953" formatCode="General">
                  <c:v>1500.2649599023407</c:v>
                </c:pt>
                <c:pt idx="954" formatCode="General">
                  <c:v>1500.2652799023408</c:v>
                </c:pt>
                <c:pt idx="955" formatCode="General">
                  <c:v>1500.2655999023409</c:v>
                </c:pt>
                <c:pt idx="956" formatCode="General">
                  <c:v>1500.265919902341</c:v>
                </c:pt>
                <c:pt idx="957" formatCode="General">
                  <c:v>1500.2662399023411</c:v>
                </c:pt>
                <c:pt idx="958" formatCode="General">
                  <c:v>1500.2665599023412</c:v>
                </c:pt>
                <c:pt idx="959" formatCode="General">
                  <c:v>1500.2668799023413</c:v>
                </c:pt>
                <c:pt idx="960" formatCode="General">
                  <c:v>1500.2671999023414</c:v>
                </c:pt>
                <c:pt idx="961" formatCode="General">
                  <c:v>1500.2675199023415</c:v>
                </c:pt>
                <c:pt idx="962" formatCode="General">
                  <c:v>1500.2678399023416</c:v>
                </c:pt>
                <c:pt idx="963" formatCode="General">
                  <c:v>1500.2681599023417</c:v>
                </c:pt>
                <c:pt idx="964" formatCode="General">
                  <c:v>1500.2684799023418</c:v>
                </c:pt>
                <c:pt idx="965" formatCode="General">
                  <c:v>1500.2687999023419</c:v>
                </c:pt>
                <c:pt idx="966" formatCode="General">
                  <c:v>1500.269119902342</c:v>
                </c:pt>
                <c:pt idx="967" formatCode="General">
                  <c:v>1500.2694399023421</c:v>
                </c:pt>
                <c:pt idx="968" formatCode="General">
                  <c:v>1500.2697599023422</c:v>
                </c:pt>
                <c:pt idx="969" formatCode="General">
                  <c:v>1500.2700799023423</c:v>
                </c:pt>
                <c:pt idx="970" formatCode="General">
                  <c:v>1500.2703999023424</c:v>
                </c:pt>
                <c:pt idx="971" formatCode="General">
                  <c:v>1500.2707199023425</c:v>
                </c:pt>
                <c:pt idx="972" formatCode="General">
                  <c:v>1500.2710399023426</c:v>
                </c:pt>
                <c:pt idx="973" formatCode="General">
                  <c:v>1500.2713599023427</c:v>
                </c:pt>
                <c:pt idx="974" formatCode="General">
                  <c:v>1500.2716799023428</c:v>
                </c:pt>
                <c:pt idx="975" formatCode="General">
                  <c:v>1500.2719999023429</c:v>
                </c:pt>
                <c:pt idx="976" formatCode="General">
                  <c:v>1500.272319902343</c:v>
                </c:pt>
                <c:pt idx="977" formatCode="General">
                  <c:v>1500.2726399023431</c:v>
                </c:pt>
                <c:pt idx="978" formatCode="General">
                  <c:v>1500.2729599023432</c:v>
                </c:pt>
                <c:pt idx="979" formatCode="General">
                  <c:v>1500.2732799023433</c:v>
                </c:pt>
                <c:pt idx="980" formatCode="General">
                  <c:v>1500.2735999023434</c:v>
                </c:pt>
                <c:pt idx="981" formatCode="General">
                  <c:v>1500.2739199023436</c:v>
                </c:pt>
                <c:pt idx="982" formatCode="General">
                  <c:v>1500.2742399023437</c:v>
                </c:pt>
                <c:pt idx="983" formatCode="General">
                  <c:v>1500.2745599023438</c:v>
                </c:pt>
                <c:pt idx="984" formatCode="General">
                  <c:v>1500.2748799023439</c:v>
                </c:pt>
                <c:pt idx="985" formatCode="General">
                  <c:v>1500.275199902344</c:v>
                </c:pt>
                <c:pt idx="986" formatCode="General">
                  <c:v>1500.2755199023441</c:v>
                </c:pt>
                <c:pt idx="987" formatCode="General">
                  <c:v>1500.2758399023442</c:v>
                </c:pt>
                <c:pt idx="988" formatCode="General">
                  <c:v>1500.2761599023443</c:v>
                </c:pt>
                <c:pt idx="989" formatCode="General">
                  <c:v>1500.2764799023444</c:v>
                </c:pt>
                <c:pt idx="990" formatCode="General">
                  <c:v>1500.2767999023445</c:v>
                </c:pt>
                <c:pt idx="991" formatCode="General">
                  <c:v>1500.2771199023446</c:v>
                </c:pt>
                <c:pt idx="992" formatCode="General">
                  <c:v>1500.2774399023447</c:v>
                </c:pt>
                <c:pt idx="993" formatCode="General">
                  <c:v>1500.2777599023448</c:v>
                </c:pt>
                <c:pt idx="994" formatCode="General">
                  <c:v>1500.2780799023449</c:v>
                </c:pt>
                <c:pt idx="995" formatCode="General">
                  <c:v>1500.278399902345</c:v>
                </c:pt>
                <c:pt idx="996" formatCode="General">
                  <c:v>1500.2787199023451</c:v>
                </c:pt>
                <c:pt idx="997" formatCode="General">
                  <c:v>1500.2790399023452</c:v>
                </c:pt>
                <c:pt idx="998" formatCode="General">
                  <c:v>1500.2793599023453</c:v>
                </c:pt>
                <c:pt idx="999" formatCode="General">
                  <c:v>1500.2796799023454</c:v>
                </c:pt>
              </c:numCache>
            </c:numRef>
          </c:xVal>
          <c:yVal>
            <c:numRef>
              <c:f>'G8 AL = TL ± w'!$I$69:$I$1068</c:f>
              <c:numCache>
                <c:formatCode>##0.00E+0</c:formatCode>
                <c:ptCount val="1000"/>
                <c:pt idx="0">
                  <c:v>3.3457556440947478E-3</c:v>
                </c:pt>
                <c:pt idx="1">
                  <c:v>3.4544407271643431E-3</c:v>
                </c:pt>
                <c:pt idx="2">
                  <c:v>3.5664281283372466E-3</c:v>
                </c:pt>
                <c:pt idx="3">
                  <c:v>3.6818103371742345E-3</c:v>
                </c:pt>
                <c:pt idx="4">
                  <c:v>3.8006821762177662E-3</c:v>
                </c:pt>
                <c:pt idx="5">
                  <c:v>3.9231408518037659E-3</c:v>
                </c:pt>
                <c:pt idx="6">
                  <c:v>4.0492860057405019E-3</c:v>
                </c:pt>
                <c:pt idx="7">
                  <c:v>4.1792197678624313E-3</c:v>
                </c:pt>
                <c:pt idx="8">
                  <c:v>4.3130468094666986E-3</c:v>
                </c:pt>
                <c:pt idx="9">
                  <c:v>4.4508743976397801E-3</c:v>
                </c:pt>
                <c:pt idx="10">
                  <c:v>4.5928124504817569E-3</c:v>
                </c:pt>
                <c:pt idx="11">
                  <c:v>4.7389735932352279E-3</c:v>
                </c:pt>
                <c:pt idx="12">
                  <c:v>4.8894732153260869E-3</c:v>
                </c:pt>
                <c:pt idx="13">
                  <c:v>5.0444295283228347E-3</c:v>
                </c:pt>
                <c:pt idx="14">
                  <c:v>5.2039636248211183E-3</c:v>
                </c:pt>
                <c:pt idx="15">
                  <c:v>5.3681995382599086E-3</c:v>
                </c:pt>
                <c:pt idx="16">
                  <c:v>5.5372643036755015E-3</c:v>
                </c:pt>
                <c:pt idx="17">
                  <c:v>5.7112880193993121E-3</c:v>
                </c:pt>
                <c:pt idx="18">
                  <c:v>5.8904039097051296E-3</c:v>
                </c:pt>
                <c:pt idx="19">
                  <c:v>6.0747483884114727E-3</c:v>
                </c:pt>
                <c:pt idx="20">
                  <c:v>6.2644611234439797E-3</c:v>
                </c:pt>
                <c:pt idx="21">
                  <c:v>6.4596851023630761E-3</c:v>
                </c:pt>
                <c:pt idx="22">
                  <c:v>6.6605666988612793E-3</c:v>
                </c:pt>
                <c:pt idx="23">
                  <c:v>6.8672557402347694E-3</c:v>
                </c:pt>
                <c:pt idx="24">
                  <c:v>7.0799055758330254E-3</c:v>
                </c:pt>
                <c:pt idx="25">
                  <c:v>7.2986731464904451E-3</c:v>
                </c:pt>
                <c:pt idx="26">
                  <c:v>7.5237190549432252E-3</c:v>
                </c:pt>
                <c:pt idx="27">
                  <c:v>7.7552076372346367E-3</c:v>
                </c:pt>
                <c:pt idx="28">
                  <c:v>7.9933070351113494E-3</c:v>
                </c:pt>
                <c:pt idx="29">
                  <c:v>8.2381892694131133E-3</c:v>
                </c:pt>
                <c:pt idx="30">
                  <c:v>8.490030314457879E-3</c:v>
                </c:pt>
                <c:pt idx="31">
                  <c:v>8.7490101734237109E-3</c:v>
                </c:pt>
                <c:pt idx="32">
                  <c:v>9.0153129547288491E-3</c:v>
                </c:pt>
                <c:pt idx="33">
                  <c:v>9.2891269494105103E-3</c:v>
                </c:pt>
                <c:pt idx="34">
                  <c:v>9.5706447095028346E-3</c:v>
                </c:pt>
                <c:pt idx="35">
                  <c:v>9.8600631274137797E-3</c:v>
                </c:pt>
                <c:pt idx="36">
                  <c:v>1.0157583516300302E-2</c:v>
                </c:pt>
                <c:pt idx="37">
                  <c:v>1.0463411691440959E-2</c:v>
                </c:pt>
                <c:pt idx="38">
                  <c:v>1.077775805260419E-2</c:v>
                </c:pt>
                <c:pt idx="39">
                  <c:v>1.1100837667410131E-2</c:v>
                </c:pt>
                <c:pt idx="40">
                  <c:v>1.143287035568377E-2</c:v>
                </c:pt>
                <c:pt idx="41">
                  <c:v>1.1774080774795984E-2</c:v>
                </c:pt>
                <c:pt idx="42">
                  <c:v>1.2124698505988815E-2</c:v>
                </c:pt>
                <c:pt idx="43">
                  <c:v>1.2484958141681175E-2</c:v>
                </c:pt>
                <c:pt idx="44">
                  <c:v>1.2855099373749731E-2</c:v>
                </c:pt>
                <c:pt idx="45">
                  <c:v>1.3235367082779897E-2</c:v>
                </c:pt>
                <c:pt idx="46">
                  <c:v>1.3626011428280934E-2</c:v>
                </c:pt>
                <c:pt idx="47">
                  <c:v>1.4027287939858536E-2</c:v>
                </c:pt>
                <c:pt idx="48">
                  <c:v>1.4439457609337712E-2</c:v>
                </c:pt>
                <c:pt idx="49">
                  <c:v>1.486278698382819E-2</c:v>
                </c:pt>
                <c:pt idx="50">
                  <c:v>1.529754825972374E-2</c:v>
                </c:pt>
                <c:pt idx="51">
                  <c:v>1.5744019377626341E-2</c:v>
                </c:pt>
                <c:pt idx="52">
                  <c:v>1.6202484118185121E-2</c:v>
                </c:pt>
                <c:pt idx="53">
                  <c:v>1.6673232198839892E-2</c:v>
                </c:pt>
                <c:pt idx="54">
                  <c:v>1.7156559371457471E-2</c:v>
                </c:pt>
                <c:pt idx="55">
                  <c:v>1.7652767520849211E-2</c:v>
                </c:pt>
                <c:pt idx="56">
                  <c:v>1.8162164764156719E-2</c:v>
                </c:pt>
                <c:pt idx="57">
                  <c:v>1.8685065551092193E-2</c:v>
                </c:pt>
                <c:pt idx="58">
                  <c:v>1.9221790765019349E-2</c:v>
                </c:pt>
                <c:pt idx="59">
                  <c:v>1.9772667824859282E-2</c:v>
                </c:pt>
                <c:pt idx="60">
                  <c:v>2.033803078780605E-2</c:v>
                </c:pt>
                <c:pt idx="61">
                  <c:v>2.0918220452834382E-2</c:v>
                </c:pt>
                <c:pt idx="62">
                  <c:v>2.1513584464982857E-2</c:v>
                </c:pt>
                <c:pt idx="63">
                  <c:v>2.2124477420393088E-2</c:v>
                </c:pt>
                <c:pt idx="64">
                  <c:v>2.2751260972086518E-2</c:v>
                </c:pt>
                <c:pt idx="65">
                  <c:v>2.3394303936457899E-2</c:v>
                </c:pt>
                <c:pt idx="66">
                  <c:v>2.4053982400464906E-2</c:v>
                </c:pt>
                <c:pt idx="67">
                  <c:v>2.4730679829491439E-2</c:v>
                </c:pt>
                <c:pt idx="68">
                  <c:v>2.5424787175861746E-2</c:v>
                </c:pt>
                <c:pt idx="69">
                  <c:v>2.6136702987981746E-2</c:v>
                </c:pt>
                <c:pt idx="70">
                  <c:v>2.68668335200824E-2</c:v>
                </c:pt>
                <c:pt idx="71">
                  <c:v>2.7615592842539397E-2</c:v>
                </c:pt>
                <c:pt idx="72">
                  <c:v>2.8383402952742255E-2</c:v>
                </c:pt>
                <c:pt idx="73">
                  <c:v>2.9170693886485296E-2</c:v>
                </c:pt>
                <c:pt idx="74">
                  <c:v>2.9977903829851323E-2</c:v>
                </c:pt>
                <c:pt idx="75">
                  <c:v>3.0805479231558436E-2</c:v>
                </c:pt>
                <c:pt idx="76">
                  <c:v>3.1653874915738761E-2</c:v>
                </c:pt>
                <c:pt idx="77">
                  <c:v>3.2523554195117661E-2</c:v>
                </c:pt>
                <c:pt idx="78">
                  <c:v>3.3414988984559746E-2</c:v>
                </c:pt>
                <c:pt idx="79">
                  <c:v>3.4328659914948448E-2</c:v>
                </c:pt>
                <c:pt idx="80">
                  <c:v>3.5265056447362893E-2</c:v>
                </c:pt>
                <c:pt idx="81">
                  <c:v>3.6224676987516934E-2</c:v>
                </c:pt>
                <c:pt idx="82">
                  <c:v>3.7208029000422305E-2</c:v>
                </c:pt>
                <c:pt idx="83">
                  <c:v>3.8215629125237252E-2</c:v>
                </c:pt>
                <c:pt idx="84">
                  <c:v>3.9248003290261672E-2</c:v>
                </c:pt>
                <c:pt idx="85">
                  <c:v>4.030568682803707E-2</c:v>
                </c:pt>
                <c:pt idx="86">
                  <c:v>4.1389224590510483E-2</c:v>
                </c:pt>
                <c:pt idx="87">
                  <c:v>4.2499171064218237E-2</c:v>
                </c:pt>
                <c:pt idx="88">
                  <c:v>4.3636090485445915E-2</c:v>
                </c:pt>
                <c:pt idx="89">
                  <c:v>4.4800556955318413E-2</c:v>
                </c:pt>
                <c:pt idx="90">
                  <c:v>4.5993154554774929E-2</c:v>
                </c:pt>
                <c:pt idx="91">
                  <c:v>4.7214477459378769E-2</c:v>
                </c:pt>
                <c:pt idx="92">
                  <c:v>4.8465130053915048E-2</c:v>
                </c:pt>
                <c:pt idx="93">
                  <c:v>4.9745727046724635E-2</c:v>
                </c:pt>
                <c:pt idx="94">
                  <c:v>5.1056893583723881E-2</c:v>
                </c:pt>
                <c:pt idx="95">
                  <c:v>5.239926536205642E-2</c:v>
                </c:pt>
                <c:pt idx="96">
                  <c:v>5.3773488743323883E-2</c:v>
                </c:pt>
                <c:pt idx="97">
                  <c:v>5.518022086634021E-2</c:v>
                </c:pt>
                <c:pt idx="98">
                  <c:v>5.6620129759352995E-2</c:v>
                </c:pt>
                <c:pt idx="99">
                  <c:v>5.8093894451674358E-2</c:v>
                </c:pt>
                <c:pt idx="100">
                  <c:v>5.9602205084662276E-2</c:v>
                </c:pt>
                <c:pt idx="101">
                  <c:v>6.1145763021992802E-2</c:v>
                </c:pt>
                <c:pt idx="102">
                  <c:v>6.2725280959161162E-2</c:v>
                </c:pt>
                <c:pt idx="103">
                  <c:v>6.4341483032149482E-2</c:v>
                </c:pt>
                <c:pt idx="104">
                  <c:v>6.5995104925197029E-2</c:v>
                </c:pt>
                <c:pt idx="105">
                  <c:v>6.7686893977609019E-2</c:v>
                </c:pt>
                <c:pt idx="106">
                  <c:v>6.9417609289534943E-2</c:v>
                </c:pt>
                <c:pt idx="107">
                  <c:v>7.1188021826652459E-2</c:v>
                </c:pt>
                <c:pt idx="108">
                  <c:v>7.2998914523685385E-2</c:v>
                </c:pt>
                <c:pt idx="109">
                  <c:v>7.4851082386685822E-2</c:v>
                </c:pt>
                <c:pt idx="110">
                  <c:v>7.6745332594011451E-2</c:v>
                </c:pt>
                <c:pt idx="111">
                  <c:v>7.8682484595922711E-2</c:v>
                </c:pt>
                <c:pt idx="112">
                  <c:v>8.0663370212727709E-2</c:v>
                </c:pt>
                <c:pt idx="113">
                  <c:v>8.268883373139968E-2</c:v>
                </c:pt>
                <c:pt idx="114">
                  <c:v>8.4759732000590809E-2</c:v>
                </c:pt>
                <c:pt idx="115">
                  <c:v>8.6876934523965013E-2</c:v>
                </c:pt>
                <c:pt idx="116">
                  <c:v>8.9041323551771079E-2</c:v>
                </c:pt>
                <c:pt idx="117">
                  <c:v>9.1253794170576955E-2</c:v>
                </c:pt>
                <c:pt idx="118">
                  <c:v>9.3515254391084199E-2</c:v>
                </c:pt>
                <c:pt idx="119">
                  <c:v>9.5826625233940116E-2</c:v>
                </c:pt>
                <c:pt idx="120">
                  <c:v>9.818884081346492E-2</c:v>
                </c:pt>
                <c:pt idx="121">
                  <c:v>0.10060284841921033</c:v>
                </c:pt>
                <c:pt idx="122">
                  <c:v>0.10306960859526267</c:v>
                </c:pt>
                <c:pt idx="123">
                  <c:v>0.1055900952172058</c:v>
                </c:pt>
                <c:pt idx="124">
                  <c:v>0.10816529556665505</c:v>
                </c:pt>
                <c:pt idx="125">
                  <c:v>0.11079621040327468</c:v>
                </c:pt>
                <c:pt idx="126">
                  <c:v>0.11348385403418892</c:v>
                </c:pt>
                <c:pt idx="127">
                  <c:v>0.11622925438069535</c:v>
                </c:pt>
                <c:pt idx="128">
                  <c:v>0.1190334530421906</c:v>
                </c:pt>
                <c:pt idx="129">
                  <c:v>0.12189750535721459</c:v>
                </c:pt>
                <c:pt idx="130">
                  <c:v>0.12482248046152071</c:v>
                </c:pt>
                <c:pt idx="131">
                  <c:v>0.127809461343076</c:v>
                </c:pt>
                <c:pt idx="132">
                  <c:v>0.13085954489390006</c:v>
                </c:pt>
                <c:pt idx="133">
                  <c:v>0.13397384195864059</c:v>
                </c:pt>
                <c:pt idx="134">
                  <c:v>0.13715347737979475</c:v>
                </c:pt>
                <c:pt idx="135">
                  <c:v>0.14039959003947464</c:v>
                </c:pt>
                <c:pt idx="136">
                  <c:v>0.14371333289761987</c:v>
                </c:pt>
                <c:pt idx="137">
                  <c:v>0.14709587302655835</c:v>
                </c:pt>
                <c:pt idx="138">
                  <c:v>0.15054839164181488</c:v>
                </c:pt>
                <c:pt idx="139">
                  <c:v>0.15407208412906709</c:v>
                </c:pt>
                <c:pt idx="140">
                  <c:v>0.15766816006714737</c:v>
                </c:pt>
                <c:pt idx="141">
                  <c:v>0.16133784324699033</c:v>
                </c:pt>
                <c:pt idx="142">
                  <c:v>0.16508237168642126</c:v>
                </c:pt>
                <c:pt idx="143">
                  <c:v>0.16890299764068528</c:v>
                </c:pt>
                <c:pt idx="144">
                  <c:v>0.17280098760861193</c:v>
                </c:pt>
                <c:pt idx="145">
                  <c:v>0.17677762233431302</c:v>
                </c:pt>
                <c:pt idx="146">
                  <c:v>0.18083419680430807</c:v>
                </c:pt>
                <c:pt idx="147">
                  <c:v>0.18497202023997456</c:v>
                </c:pt>
                <c:pt idx="148">
                  <c:v>0.18919241608521831</c:v>
                </c:pt>
                <c:pt idx="149">
                  <c:v>0.19349672198925669</c:v>
                </c:pt>
                <c:pt idx="150">
                  <c:v>0.197886289784413</c:v>
                </c:pt>
                <c:pt idx="151">
                  <c:v>0.20236248545881419</c:v>
                </c:pt>
                <c:pt idx="152">
                  <c:v>0.20692668912388754</c:v>
                </c:pt>
                <c:pt idx="153">
                  <c:v>0.21158029497655129</c:v>
                </c:pt>
                <c:pt idx="154">
                  <c:v>0.21632471125599342</c:v>
                </c:pt>
                <c:pt idx="155">
                  <c:v>0.22116136019493288</c:v>
                </c:pt>
                <c:pt idx="156">
                  <c:v>0.22609167796525848</c:v>
                </c:pt>
                <c:pt idx="157">
                  <c:v>0.2311171146179421</c:v>
                </c:pt>
                <c:pt idx="158">
                  <c:v>0.23623913401711813</c:v>
                </c:pt>
                <c:pt idx="159">
                  <c:v>0.24145921376822779</c:v>
                </c:pt>
                <c:pt idx="160">
                  <c:v>0.24677884514012194</c:v>
                </c:pt>
                <c:pt idx="161">
                  <c:v>0.25219953298102199</c:v>
                </c:pt>
                <c:pt idx="162">
                  <c:v>0.25772279562823142</c:v>
                </c:pt>
                <c:pt idx="163">
                  <c:v>0.26335016481149831</c:v>
                </c:pt>
                <c:pt idx="164">
                  <c:v>0.26908318554992766</c:v>
                </c:pt>
                <c:pt idx="165">
                  <c:v>0.2749234160423385</c:v>
                </c:pt>
                <c:pt idx="166">
                  <c:v>0.28087242755096914</c:v>
                </c:pt>
                <c:pt idx="167">
                  <c:v>0.28693180427842896</c:v>
                </c:pt>
                <c:pt idx="168">
                  <c:v>0.29310314323779779</c:v>
                </c:pt>
                <c:pt idx="169">
                  <c:v>0.29938805411577546</c:v>
                </c:pt>
                <c:pt idx="170">
                  <c:v>0.30578815912878637</c:v>
                </c:pt>
                <c:pt idx="171">
                  <c:v>0.31230509287193903</c:v>
                </c:pt>
                <c:pt idx="172">
                  <c:v>0.31894050216075071</c:v>
                </c:pt>
                <c:pt idx="173">
                  <c:v>0.32569604586554152</c:v>
                </c:pt>
                <c:pt idx="174">
                  <c:v>0.33257339473840597</c:v>
                </c:pt>
                <c:pt idx="175">
                  <c:v>0.33957423123267289</c:v>
                </c:pt>
                <c:pt idx="176">
                  <c:v>0.34670024931476251</c:v>
                </c:pt>
                <c:pt idx="177">
                  <c:v>0.35395315426835428</c:v>
                </c:pt>
                <c:pt idx="178">
                  <c:v>0.36133466249078139</c:v>
                </c:pt>
                <c:pt idx="179">
                  <c:v>0.36884650128156349</c:v>
                </c:pt>
                <c:pt idx="180">
                  <c:v>0.37649040862300065</c:v>
                </c:pt>
                <c:pt idx="181">
                  <c:v>0.3842681329527422</c:v>
                </c:pt>
                <c:pt idx="182">
                  <c:v>0.39218143292825702</c:v>
                </c:pt>
                <c:pt idx="183">
                  <c:v>0.40023207718312681</c:v>
                </c:pt>
                <c:pt idx="184">
                  <c:v>0.4084218440750858</c:v>
                </c:pt>
                <c:pt idx="185">
                  <c:v>0.41675252142573999</c:v>
                </c:pt>
                <c:pt idx="186">
                  <c:v>0.42522590625188866</c:v>
                </c:pt>
                <c:pt idx="187">
                  <c:v>0.43384380448838883</c:v>
                </c:pt>
                <c:pt idx="188">
                  <c:v>0.44260803070249116</c:v>
                </c:pt>
                <c:pt idx="189">
                  <c:v>0.45152040779958785</c:v>
                </c:pt>
                <c:pt idx="190">
                  <c:v>0.46058276672031134</c:v>
                </c:pt>
                <c:pt idx="191">
                  <c:v>0.46979694612892786</c:v>
                </c:pt>
                <c:pt idx="192">
                  <c:v>0.4791647920929693</c:v>
                </c:pt>
                <c:pt idx="193">
                  <c:v>0.48868815775405505</c:v>
                </c:pt>
                <c:pt idx="194">
                  <c:v>0.49836890298985181</c:v>
                </c:pt>
                <c:pt idx="195">
                  <c:v>0.50820889406712821</c:v>
                </c:pt>
                <c:pt idx="196">
                  <c:v>0.51821000328585876</c:v>
                </c:pt>
                <c:pt idx="197">
                  <c:v>0.52837410861434286</c:v>
                </c:pt>
                <c:pt idx="198">
                  <c:v>0.53870309331529864</c:v>
                </c:pt>
                <c:pt idx="199">
                  <c:v>0.54919884556289844</c:v>
                </c:pt>
                <c:pt idx="200">
                  <c:v>0.55986325805072268</c:v>
                </c:pt>
                <c:pt idx="201">
                  <c:v>0.57069822759059829</c:v>
                </c:pt>
                <c:pt idx="202">
                  <c:v>0.58170565470230839</c:v>
                </c:pt>
                <c:pt idx="203">
                  <c:v>0.59288744319414521</c:v>
                </c:pt>
                <c:pt idx="204">
                  <c:v>0.60424549973430275</c:v>
                </c:pt>
                <c:pt idx="205">
                  <c:v>0.61578173341308762</c:v>
                </c:pt>
                <c:pt idx="206">
                  <c:v>0.62749805529595115</c:v>
                </c:pt>
                <c:pt idx="207">
                  <c:v>0.63939637796733195</c:v>
                </c:pt>
                <c:pt idx="208">
                  <c:v>0.6514786150653169</c:v>
                </c:pt>
                <c:pt idx="209">
                  <c:v>0.66374668080712074</c:v>
                </c:pt>
                <c:pt idx="210">
                  <c:v>0.67620248950539896</c:v>
                </c:pt>
                <c:pt idx="211">
                  <c:v>0.68884795507540475</c:v>
                </c:pt>
                <c:pt idx="212">
                  <c:v>0.70168499053300837</c:v>
                </c:pt>
                <c:pt idx="213">
                  <c:v>0.71471550748360779</c:v>
                </c:pt>
                <c:pt idx="214">
                  <c:v>0.72794141560195014</c:v>
                </c:pt>
                <c:pt idx="215">
                  <c:v>0.74136462210290099</c:v>
                </c:pt>
                <c:pt idx="216">
                  <c:v>0.75498703120319766</c:v>
                </c:pt>
                <c:pt idx="217">
                  <c:v>0.76881054357423029</c:v>
                </c:pt>
                <c:pt idx="218">
                  <c:v>0.78283705578589091</c:v>
                </c:pt>
                <c:pt idx="219">
                  <c:v>0.79706845974155083</c:v>
                </c:pt>
                <c:pt idx="220">
                  <c:v>0.81150664210421297</c:v>
                </c:pt>
                <c:pt idx="221">
                  <c:v>0.82615348371391251</c:v>
                </c:pt>
                <c:pt idx="222">
                  <c:v>0.84101085899641803</c:v>
                </c:pt>
                <c:pt idx="223">
                  <c:v>0.85608063536331858</c:v>
                </c:pt>
                <c:pt idx="224">
                  <c:v>0.87136467260356443</c:v>
                </c:pt>
                <c:pt idx="225">
                  <c:v>0.88686482226654506</c:v>
                </c:pt>
                <c:pt idx="226">
                  <c:v>0.90258292703679754</c:v>
                </c:pt>
                <c:pt idx="227">
                  <c:v>0.91852082010042857</c:v>
                </c:pt>
                <c:pt idx="228">
                  <c:v>0.93468032450335925</c:v>
                </c:pt>
                <c:pt idx="229">
                  <c:v>0.95106325250148271</c:v>
                </c:pt>
                <c:pt idx="230">
                  <c:v>0.96767140490285874</c:v>
                </c:pt>
                <c:pt idx="231">
                  <c:v>0.98450657040204903</c:v>
                </c:pt>
                <c:pt idx="232">
                  <c:v>1.0015705249067151</c:v>
                </c:pt>
                <c:pt idx="233">
                  <c:v>1.0188650308566105</c:v>
                </c:pt>
                <c:pt idx="234">
                  <c:v>1.036391836535089</c:v>
                </c:pt>
                <c:pt idx="235">
                  <c:v>1.0541526753732764</c:v>
                </c:pt>
                <c:pt idx="236">
                  <c:v>1.0721492652470401</c:v>
                </c:pt>
                <c:pt idx="237">
                  <c:v>1.0903833077669083</c:v>
                </c:pt>
                <c:pt idx="238">
                  <c:v>1.1088564875610953</c:v>
                </c:pt>
                <c:pt idx="239">
                  <c:v>1.1275704715517862</c:v>
                </c:pt>
                <c:pt idx="240">
                  <c:v>1.1465269082248568</c:v>
                </c:pt>
                <c:pt idx="241">
                  <c:v>1.1657274268931863</c:v>
                </c:pt>
                <c:pt idx="242">
                  <c:v>1.1851736369537578</c:v>
                </c:pt>
                <c:pt idx="243">
                  <c:v>1.2048671271387073</c:v>
                </c:pt>
                <c:pt idx="244">
                  <c:v>1.2248094647605376</c:v>
                </c:pt>
                <c:pt idx="245">
                  <c:v>1.245002194951663</c:v>
                </c:pt>
                <c:pt idx="246">
                  <c:v>1.2654468398985046</c:v>
                </c:pt>
                <c:pt idx="247">
                  <c:v>1.2861448980703416</c:v>
                </c:pt>
                <c:pt idx="248">
                  <c:v>1.3070978434431175</c:v>
                </c:pt>
                <c:pt idx="249">
                  <c:v>1.3283071247184288</c:v>
                </c:pt>
                <c:pt idx="250">
                  <c:v>1.3497741645379244</c:v>
                </c:pt>
                <c:pt idx="251">
                  <c:v>1.3715003586933319</c:v>
                </c:pt>
                <c:pt idx="252">
                  <c:v>1.3934870753323549</c:v>
                </c:pt>
                <c:pt idx="253">
                  <c:v>1.4157356541606803</c:v>
                </c:pt>
                <c:pt idx="254">
                  <c:v>1.4382474056403396</c:v>
                </c:pt>
                <c:pt idx="255">
                  <c:v>1.4610236101846801</c:v>
                </c:pt>
                <c:pt idx="256">
                  <c:v>1.4840655173501958</c:v>
                </c:pt>
                <c:pt idx="257">
                  <c:v>1.5073743450254906</c:v>
                </c:pt>
                <c:pt idx="258">
                  <c:v>1.5309512786176371</c:v>
                </c:pt>
                <c:pt idx="259">
                  <c:v>1.5547974702362042</c:v>
                </c:pt>
                <c:pt idx="260">
                  <c:v>1.5789140378752304</c:v>
                </c:pt>
                <c:pt idx="261">
                  <c:v>1.6033020645934379</c:v>
                </c:pt>
                <c:pt idx="262">
                  <c:v>1.6279625976929628</c:v>
                </c:pt>
                <c:pt idx="263">
                  <c:v>1.6528966478969083</c:v>
                </c:pt>
                <c:pt idx="264">
                  <c:v>1.678105188526013</c:v>
                </c:pt>
                <c:pt idx="265">
                  <c:v>1.7035891546747437</c:v>
                </c:pt>
                <c:pt idx="266">
                  <c:v>1.7293494423871205</c:v>
                </c:pt>
                <c:pt idx="267">
                  <c:v>1.7553869078325899</c:v>
                </c:pt>
                <c:pt idx="268">
                  <c:v>1.7817023664822653</c:v>
                </c:pt>
                <c:pt idx="269">
                  <c:v>1.8082965922858578</c:v>
                </c:pt>
                <c:pt idx="270">
                  <c:v>1.8351703168496332</c:v>
                </c:pt>
                <c:pt idx="271">
                  <c:v>1.8623242286157087</c:v>
                </c:pt>
                <c:pt idx="272">
                  <c:v>1.8897589720430628</c:v>
                </c:pt>
                <c:pt idx="273">
                  <c:v>1.9174751467905538</c:v>
                </c:pt>
                <c:pt idx="274">
                  <c:v>1.9454733069023387</c:v>
                </c:pt>
                <c:pt idx="275">
                  <c:v>1.9737539599960094</c:v>
                </c:pt>
                <c:pt idx="276">
                  <c:v>2.0023175664538169</c:v>
                </c:pt>
                <c:pt idx="277">
                  <c:v>2.0311645386173343</c:v>
                </c:pt>
                <c:pt idx="278">
                  <c:v>2.0602952399859249</c:v>
                </c:pt>
                <c:pt idx="279">
                  <c:v>2.0897099844193812</c:v>
                </c:pt>
                <c:pt idx="280">
                  <c:v>2.1194090353450914</c:v>
                </c:pt>
                <c:pt idx="281">
                  <c:v>2.1493926049701231</c:v>
                </c:pt>
                <c:pt idx="282">
                  <c:v>2.1796608534985857</c:v>
                </c:pt>
                <c:pt idx="283">
                  <c:v>2.2102138883546512</c:v>
                </c:pt>
                <c:pt idx="284">
                  <c:v>2.2410517634116194</c:v>
                </c:pt>
                <c:pt idx="285">
                  <c:v>2.2721744782274076</c:v>
                </c:pt>
                <c:pt idx="286">
                  <c:v>2.3035819772868482</c:v>
                </c:pt>
                <c:pt idx="287">
                  <c:v>2.335274149251183</c:v>
                </c:pt>
                <c:pt idx="288">
                  <c:v>2.3672508262151482</c:v>
                </c:pt>
                <c:pt idx="289">
                  <c:v>2.3995117829720405</c:v>
                </c:pt>
                <c:pt idx="290">
                  <c:v>2.4320567362871492</c:v>
                </c:pt>
                <c:pt idx="291">
                  <c:v>2.4648853441799701</c:v>
                </c:pt>
                <c:pt idx="292">
                  <c:v>2.4979972052155746</c:v>
                </c:pt>
                <c:pt idx="293">
                  <c:v>2.5313918578055512</c:v>
                </c:pt>
                <c:pt idx="294">
                  <c:v>2.5650687795189073</c:v>
                </c:pt>
                <c:pt idx="295">
                  <c:v>2.5990273864033342</c:v>
                </c:pt>
                <c:pt idx="296">
                  <c:v>2.6332670323172418</c:v>
                </c:pt>
                <c:pt idx="297">
                  <c:v>2.6677870082729567</c:v>
                </c:pt>
                <c:pt idx="298">
                  <c:v>2.7025865417914892</c:v>
                </c:pt>
                <c:pt idx="299">
                  <c:v>2.7376647962692697</c:v>
                </c:pt>
                <c:pt idx="300">
                  <c:v>2.7730208703572576</c:v>
                </c:pt>
                <c:pt idx="301">
                  <c:v>2.8086537973528243</c:v>
                </c:pt>
                <c:pt idx="302">
                  <c:v>2.8445625446048077</c:v>
                </c:pt>
                <c:pt idx="303">
                  <c:v>2.8807460129321436</c:v>
                </c:pt>
                <c:pt idx="304">
                  <c:v>2.9172030360564642</c:v>
                </c:pt>
                <c:pt idx="305">
                  <c:v>2.9539323800490784</c:v>
                </c:pt>
                <c:pt idx="306">
                  <c:v>2.9909327427927046</c:v>
                </c:pt>
                <c:pt idx="307">
                  <c:v>3.0282027534583795</c:v>
                </c:pt>
                <c:pt idx="308">
                  <c:v>3.065740971997915</c:v>
                </c:pt>
                <c:pt idx="309">
                  <c:v>3.1035458886523011</c:v>
                </c:pt>
                <c:pt idx="310">
                  <c:v>3.1416159234764458</c:v>
                </c:pt>
                <c:pt idx="311">
                  <c:v>3.1799494258806384</c:v>
                </c:pt>
                <c:pt idx="312">
                  <c:v>3.2185446741891082</c:v>
                </c:pt>
                <c:pt idx="313">
                  <c:v>3.2573998752160764</c:v>
                </c:pt>
                <c:pt idx="314">
                  <c:v>3.296513163859669</c:v>
                </c:pt>
                <c:pt idx="315">
                  <c:v>3.3358826027140589</c:v>
                </c:pt>
                <c:pt idx="316">
                  <c:v>3.375506181700219</c:v>
                </c:pt>
                <c:pt idx="317">
                  <c:v>3.4153818177156436</c:v>
                </c:pt>
                <c:pt idx="318">
                  <c:v>3.4555073543034065</c:v>
                </c:pt>
                <c:pt idx="319">
                  <c:v>3.4958805613409067</c:v>
                </c:pt>
                <c:pt idx="320">
                  <c:v>3.536499134748655</c:v>
                </c:pt>
                <c:pt idx="321">
                  <c:v>3.5773606962194608</c:v>
                </c:pt>
                <c:pt idx="322">
                  <c:v>3.6184627929683453</c:v>
                </c:pt>
                <c:pt idx="323">
                  <c:v>3.6598028975035262</c:v>
                </c:pt>
                <c:pt idx="324">
                  <c:v>3.7013784074188116</c:v>
                </c:pt>
                <c:pt idx="325">
                  <c:v>3.7431866452077225</c:v>
                </c:pt>
                <c:pt idx="326">
                  <c:v>3.7852248580996575</c:v>
                </c:pt>
                <c:pt idx="327">
                  <c:v>3.8274902179184318</c:v>
                </c:pt>
                <c:pt idx="328">
                  <c:v>3.8699798209634819</c:v>
                </c:pt>
                <c:pt idx="329">
                  <c:v>3.9126906879140346</c:v>
                </c:pt>
                <c:pt idx="330">
                  <c:v>3.9556197637565584</c:v>
                </c:pt>
                <c:pt idx="331">
                  <c:v>3.9987639177357446</c:v>
                </c:pt>
                <c:pt idx="332">
                  <c:v>4.0421199433293351</c:v>
                </c:pt>
                <c:pt idx="333">
                  <c:v>4.0856845582470411</c:v>
                </c:pt>
                <c:pt idx="334">
                  <c:v>4.129454404453833</c:v>
                </c:pt>
                <c:pt idx="335">
                  <c:v>4.1734260482178405</c:v>
                </c:pt>
                <c:pt idx="336">
                  <c:v>4.2175959801831286</c:v>
                </c:pt>
                <c:pt idx="337">
                  <c:v>4.2619606154675749</c:v>
                </c:pt>
                <c:pt idx="338">
                  <c:v>4.3065162937860775</c:v>
                </c:pt>
                <c:pt idx="339">
                  <c:v>4.3512592795993186</c:v>
                </c:pt>
                <c:pt idx="340">
                  <c:v>4.3961857622883018</c:v>
                </c:pt>
                <c:pt idx="341">
                  <c:v>4.4412918563548427</c:v>
                </c:pt>
                <c:pt idx="342">
                  <c:v>4.486573601648236</c:v>
                </c:pt>
                <c:pt idx="343">
                  <c:v>4.5320269636182511</c:v>
                </c:pt>
                <c:pt idx="344">
                  <c:v>4.5776478335946571</c:v>
                </c:pt>
                <c:pt idx="345">
                  <c:v>4.6234320290934114</c:v>
                </c:pt>
                <c:pt idx="346">
                  <c:v>4.6693752941496918</c:v>
                </c:pt>
                <c:pt idx="347">
                  <c:v>4.7154732996778899</c:v>
                </c:pt>
                <c:pt idx="348">
                  <c:v>4.7617216438587153</c:v>
                </c:pt>
                <c:pt idx="349">
                  <c:v>4.8081158525535175</c:v>
                </c:pt>
                <c:pt idx="350">
                  <c:v>4.8546513797459365</c:v>
                </c:pt>
                <c:pt idx="351">
                  <c:v>4.9013236080109941</c:v>
                </c:pt>
                <c:pt idx="352">
                  <c:v>4.9481278490116827</c:v>
                </c:pt>
                <c:pt idx="353">
                  <c:v>4.9950593440231623</c:v>
                </c:pt>
                <c:pt idx="354">
                  <c:v>5.0421132644845983</c:v>
                </c:pt>
                <c:pt idx="355">
                  <c:v>5.0892847125787073</c:v>
                </c:pt>
                <c:pt idx="356">
                  <c:v>5.1365687218390432</c:v>
                </c:pt>
                <c:pt idx="357">
                  <c:v>5.1839602577850625</c:v>
                </c:pt>
                <c:pt idx="358">
                  <c:v>5.2314542185849655</c:v>
                </c:pt>
                <c:pt idx="359">
                  <c:v>5.2790454357463261</c:v>
                </c:pt>
                <c:pt idx="360">
                  <c:v>5.3267286748345084</c:v>
                </c:pt>
                <c:pt idx="361">
                  <c:v>5.3744986362188172</c:v>
                </c:pt>
                <c:pt idx="362">
                  <c:v>5.4223499558464008</c:v>
                </c:pt>
                <c:pt idx="363">
                  <c:v>5.4702772060437903</c:v>
                </c:pt>
                <c:pt idx="364">
                  <c:v>5.5182748963460773</c:v>
                </c:pt>
                <c:pt idx="365">
                  <c:v>5.5663374743536078</c:v>
                </c:pt>
                <c:pt idx="366">
                  <c:v>5.6144593266161351</c:v>
                </c:pt>
                <c:pt idx="367">
                  <c:v>5.6626347795443319</c:v>
                </c:pt>
                <c:pt idx="368">
                  <c:v>5.7108581003485117</c:v>
                </c:pt>
                <c:pt idx="369">
                  <c:v>5.7591234980044881</c:v>
                </c:pt>
                <c:pt idx="370">
                  <c:v>5.8074251242463832</c:v>
                </c:pt>
                <c:pt idx="371">
                  <c:v>5.8557570745862666</c:v>
                </c:pt>
                <c:pt idx="372">
                  <c:v>5.9041133893604352</c:v>
                </c:pt>
                <c:pt idx="373">
                  <c:v>5.9524880548021644</c:v>
                </c:pt>
                <c:pt idx="374">
                  <c:v>6.0008750041407426</c:v>
                </c:pt>
                <c:pt idx="375">
                  <c:v>6.049268118726566</c:v>
                </c:pt>
                <c:pt idx="376">
                  <c:v>6.0976612291820906</c:v>
                </c:pt>
                <c:pt idx="377">
                  <c:v>6.1460481165783962</c:v>
                </c:pt>
                <c:pt idx="378">
                  <c:v>6.1944225136371216</c:v>
                </c:pt>
                <c:pt idx="379">
                  <c:v>6.242778105957508</c:v>
                </c:pt>
                <c:pt idx="380">
                  <c:v>6.2911085332682743</c:v>
                </c:pt>
                <c:pt idx="381">
                  <c:v>6.33940739070405</c:v>
                </c:pt>
                <c:pt idx="382">
                  <c:v>6.3876682301060388</c:v>
                </c:pt>
                <c:pt idx="383">
                  <c:v>6.4358845613466364</c:v>
                </c:pt>
                <c:pt idx="384">
                  <c:v>6.4840498536776323</c:v>
                </c:pt>
                <c:pt idx="385">
                  <c:v>6.532157537101706</c:v>
                </c:pt>
                <c:pt idx="386">
                  <c:v>6.5802010037668079</c:v>
                </c:pt>
                <c:pt idx="387">
                  <c:v>6.6281736093831096</c:v>
                </c:pt>
                <c:pt idx="388">
                  <c:v>6.6760686746621154</c:v>
                </c:pt>
                <c:pt idx="389">
                  <c:v>6.7238794867775562</c:v>
                </c:pt>
                <c:pt idx="390">
                  <c:v>6.7715993008476438</c:v>
                </c:pt>
                <c:pt idx="391">
                  <c:v>6.8192213414383023</c:v>
                </c:pt>
                <c:pt idx="392">
                  <c:v>6.866738804086908</c:v>
                </c:pt>
                <c:pt idx="393">
                  <c:v>6.9141448568461312</c:v>
                </c:pt>
                <c:pt idx="394">
                  <c:v>6.9614326418473924</c:v>
                </c:pt>
                <c:pt idx="395">
                  <c:v>7.0085952768835087</c:v>
                </c:pt>
                <c:pt idx="396">
                  <c:v>7.0556258570100079</c:v>
                </c:pt>
                <c:pt idx="397">
                  <c:v>7.1025174561646551</c:v>
                </c:pt>
                <c:pt idx="398">
                  <c:v>7.1492631288046731</c:v>
                </c:pt>
                <c:pt idx="399">
                  <c:v>7.1958559115611571</c:v>
                </c:pt>
                <c:pt idx="400">
                  <c:v>7.242288824910144</c:v>
                </c:pt>
                <c:pt idx="401">
                  <c:v>7.2885548748598277</c:v>
                </c:pt>
                <c:pt idx="402">
                  <c:v>7.3346470546533356</c:v>
                </c:pt>
                <c:pt idx="403">
                  <c:v>7.3805583464865636</c:v>
                </c:pt>
                <c:pt idx="404">
                  <c:v>7.4262817232404501</c:v>
                </c:pt>
                <c:pt idx="405">
                  <c:v>7.4718101502271619</c:v>
                </c:pt>
                <c:pt idx="406">
                  <c:v>7.5171365869495617</c:v>
                </c:pt>
                <c:pt idx="407">
                  <c:v>7.5622539888733966</c:v>
                </c:pt>
                <c:pt idx="408">
                  <c:v>7.6071553092115911</c:v>
                </c:pt>
                <c:pt idx="409">
                  <c:v>7.6518335007200191</c:v>
                </c:pt>
                <c:pt idx="410">
                  <c:v>7.6962815175041488</c:v>
                </c:pt>
                <c:pt idx="411">
                  <c:v>7.7404923168359243</c:v>
                </c:pt>
                <c:pt idx="412">
                  <c:v>7.7844588609802452</c:v>
                </c:pt>
                <c:pt idx="413">
                  <c:v>7.8281741190303835</c:v>
                </c:pt>
                <c:pt idx="414">
                  <c:v>7.8716310687517037</c:v>
                </c:pt>
                <c:pt idx="415">
                  <c:v>7.9148226984330137</c:v>
                </c:pt>
                <c:pt idx="416">
                  <c:v>7.9577420087448676</c:v>
                </c:pt>
                <c:pt idx="417">
                  <c:v>8.000382014604158</c:v>
                </c:pt>
                <c:pt idx="418">
                  <c:v>8.0427357470443059</c:v>
                </c:pt>
                <c:pt idx="419">
                  <c:v>8.0847962550903638</c:v>
                </c:pt>
                <c:pt idx="420">
                  <c:v>8.1265566076383244</c:v>
                </c:pt>
                <c:pt idx="421">
                  <c:v>8.1680098953379563</c:v>
                </c:pt>
                <c:pt idx="422">
                  <c:v>8.2091492324784294</c:v>
                </c:pt>
                <c:pt idx="423">
                  <c:v>8.2499677588760605</c:v>
                </c:pt>
                <c:pt idx="424">
                  <c:v>8.2904586417634043</c:v>
                </c:pt>
                <c:pt idx="425">
                  <c:v>8.3306150776790346</c:v>
                </c:pt>
                <c:pt idx="426">
                  <c:v>8.3704302943572486</c:v>
                </c:pt>
                <c:pt idx="427">
                  <c:v>8.4098975526169699</c:v>
                </c:pt>
                <c:pt idx="428">
                  <c:v>8.4490101482491404</c:v>
                </c:pt>
                <c:pt idx="429">
                  <c:v>8.487761413901854</c:v>
                </c:pt>
                <c:pt idx="430">
                  <c:v>8.5261447209624883</c:v>
                </c:pt>
                <c:pt idx="431">
                  <c:v>8.5641534814361115</c:v>
                </c:pt>
                <c:pt idx="432">
                  <c:v>8.6017811498194146</c:v>
                </c:pt>
                <c:pt idx="433">
                  <c:v>8.6390212249694347</c:v>
                </c:pt>
                <c:pt idx="434">
                  <c:v>8.6758672519663147</c:v>
                </c:pt>
                <c:pt idx="435">
                  <c:v>8.7123128239693735</c:v>
                </c:pt>
                <c:pt idx="436">
                  <c:v>8.7483515840657251</c:v>
                </c:pt>
                <c:pt idx="437">
                  <c:v>8.7839772271107233</c:v>
                </c:pt>
                <c:pt idx="438">
                  <c:v>8.8191835015594719</c:v>
                </c:pt>
                <c:pt idx="439">
                  <c:v>8.8539642112886643</c:v>
                </c:pt>
                <c:pt idx="440">
                  <c:v>8.8883132174080188</c:v>
                </c:pt>
                <c:pt idx="441">
                  <c:v>8.9222244400605675</c:v>
                </c:pt>
                <c:pt idx="442">
                  <c:v>8.9556918602110507</c:v>
                </c:pt>
                <c:pt idx="443">
                  <c:v>8.9887095214217076</c:v>
                </c:pt>
                <c:pt idx="444">
                  <c:v>9.0212715316146976</c:v>
                </c:pt>
                <c:pt idx="445">
                  <c:v>9.0533720648204614</c:v>
                </c:pt>
                <c:pt idx="446">
                  <c:v>9.0850053629112733</c:v>
                </c:pt>
                <c:pt idx="447">
                  <c:v>9.1161657373192622</c:v>
                </c:pt>
                <c:pt idx="448">
                  <c:v>9.1468475707382133</c:v>
                </c:pt>
                <c:pt idx="449">
                  <c:v>9.1770453188083891</c:v>
                </c:pt>
                <c:pt idx="450">
                  <c:v>9.2067535117837309</c:v>
                </c:pt>
                <c:pt idx="451">
                  <c:v>9.2359667561806678</c:v>
                </c:pt>
                <c:pt idx="452">
                  <c:v>9.264679736407901</c:v>
                </c:pt>
                <c:pt idx="453">
                  <c:v>9.2928872163764282</c:v>
                </c:pt>
                <c:pt idx="454">
                  <c:v>9.3205840410891572</c:v>
                </c:pt>
                <c:pt idx="455">
                  <c:v>9.3477651382094216</c:v>
                </c:pt>
                <c:pt idx="456">
                  <c:v>9.3744255196077244</c:v>
                </c:pt>
                <c:pt idx="457">
                  <c:v>9.4005602828860635</c:v>
                </c:pt>
                <c:pt idx="458">
                  <c:v>9.4261646128791767</c:v>
                </c:pt>
                <c:pt idx="459">
                  <c:v>9.4512337831320838</c:v>
                </c:pt>
                <c:pt idx="460">
                  <c:v>9.4757631573532475</c:v>
                </c:pt>
                <c:pt idx="461">
                  <c:v>9.4997481908427854</c:v>
                </c:pt>
                <c:pt idx="462">
                  <c:v>9.5231844318950589</c:v>
                </c:pt>
                <c:pt idx="463">
                  <c:v>9.5460675231750987</c:v>
                </c:pt>
                <c:pt idx="464">
                  <c:v>9.5683932030681973</c:v>
                </c:pt>
                <c:pt idx="465">
                  <c:v>9.5901573070021477</c:v>
                </c:pt>
                <c:pt idx="466">
                  <c:v>9.6113557687415252</c:v>
                </c:pt>
                <c:pt idx="467">
                  <c:v>9.6319846216534373</c:v>
                </c:pt>
                <c:pt idx="468">
                  <c:v>9.6520399999442201</c:v>
                </c:pt>
                <c:pt idx="469">
                  <c:v>9.6715181398665244</c:v>
                </c:pt>
                <c:pt idx="470">
                  <c:v>9.6904153808962601</c:v>
                </c:pt>
                <c:pt idx="471">
                  <c:v>9.7087281668788954</c:v>
                </c:pt>
                <c:pt idx="472">
                  <c:v>9.7264530471446058</c:v>
                </c:pt>
                <c:pt idx="473">
                  <c:v>9.7435866775917681</c:v>
                </c:pt>
                <c:pt idx="474">
                  <c:v>9.7601258217383524</c:v>
                </c:pt>
                <c:pt idx="475">
                  <c:v>9.7760673517407213</c:v>
                </c:pt>
                <c:pt idx="476">
                  <c:v>9.7914082493793977</c:v>
                </c:pt>
                <c:pt idx="477">
                  <c:v>9.8061456070113788</c:v>
                </c:pt>
                <c:pt idx="478">
                  <c:v>9.8202766284885552</c:v>
                </c:pt>
                <c:pt idx="479">
                  <c:v>9.8337986300418336</c:v>
                </c:pt>
                <c:pt idx="480">
                  <c:v>9.8467090411305929</c:v>
                </c:pt>
                <c:pt idx="481">
                  <c:v>9.8590054052570579</c:v>
                </c:pt>
                <c:pt idx="482">
                  <c:v>9.870685380745277</c:v>
                </c:pt>
                <c:pt idx="483">
                  <c:v>9.8817467414843136</c:v>
                </c:pt>
                <c:pt idx="484">
                  <c:v>9.8921873776353468</c:v>
                </c:pt>
                <c:pt idx="485">
                  <c:v>9.9020052963023666</c:v>
                </c:pt>
                <c:pt idx="486">
                  <c:v>9.9111986221661486</c:v>
                </c:pt>
                <c:pt idx="487">
                  <c:v>9.9197655980812485</c:v>
                </c:pt>
                <c:pt idx="488">
                  <c:v>9.9277045856357269</c:v>
                </c:pt>
                <c:pt idx="489">
                  <c:v>9.9350140656733767</c:v>
                </c:pt>
                <c:pt idx="490">
                  <c:v>9.9416926387781999</c:v>
                </c:pt>
                <c:pt idx="491">
                  <c:v>9.9477390257209368</c:v>
                </c:pt>
                <c:pt idx="492">
                  <c:v>9.9531520678674319</c:v>
                </c:pt>
                <c:pt idx="493">
                  <c:v>9.957930727548657</c:v>
                </c:pt>
                <c:pt idx="494">
                  <c:v>9.9620740883922458</c:v>
                </c:pt>
                <c:pt idx="495">
                  <c:v>9.9655813556153632</c:v>
                </c:pt>
                <c:pt idx="496">
                  <c:v>9.9684518562787829</c:v>
                </c:pt>
                <c:pt idx="497">
                  <c:v>9.9706850395020901</c:v>
                </c:pt>
                <c:pt idx="498">
                  <c:v>9.972280476639872</c:v>
                </c:pt>
                <c:pt idx="499">
                  <c:v>9.9732378614188377</c:v>
                </c:pt>
                <c:pt idx="500">
                  <c:v>9.9735570100358188</c:v>
                </c:pt>
                <c:pt idx="501">
                  <c:v>9.973237861216564</c:v>
                </c:pt>
                <c:pt idx="502">
                  <c:v>9.9722804762353601</c:v>
                </c:pt>
                <c:pt idx="503">
                  <c:v>9.9706850388954216</c:v>
                </c:pt>
                <c:pt idx="504">
                  <c:v>9.9684518554700734</c:v>
                </c:pt>
                <c:pt idx="505">
                  <c:v>9.9655813546047671</c:v>
                </c:pt>
                <c:pt idx="506">
                  <c:v>9.9620740871799587</c:v>
                </c:pt>
                <c:pt idx="507">
                  <c:v>9.9579307261349079</c:v>
                </c:pt>
                <c:pt idx="508">
                  <c:v>9.9531520662524944</c:v>
                </c:pt>
                <c:pt idx="509">
                  <c:v>9.9477390239051218</c:v>
                </c:pt>
                <c:pt idx="510">
                  <c:v>9.9416926367618519</c:v>
                </c:pt>
                <c:pt idx="511">
                  <c:v>9.9350140634568849</c:v>
                </c:pt>
                <c:pt idx="512">
                  <c:v>9.9277045832195139</c:v>
                </c:pt>
                <c:pt idx="513">
                  <c:v>9.919765595465778</c:v>
                </c:pt>
                <c:pt idx="514">
                  <c:v>9.9111986193519197</c:v>
                </c:pt>
                <c:pt idx="515">
                  <c:v>9.9020052932899194</c:v>
                </c:pt>
                <c:pt idx="516">
                  <c:v>9.8921873744252569</c:v>
                </c:pt>
                <c:pt idx="517">
                  <c:v>9.8817467380771919</c:v>
                </c:pt>
                <c:pt idx="518">
                  <c:v>9.8706853771417755</c:v>
                </c:pt>
                <c:pt idx="519">
                  <c:v>9.8590054014578605</c:v>
                </c:pt>
                <c:pt idx="520">
                  <c:v>9.8467090371364261</c:v>
                </c:pt>
                <c:pt idx="521">
                  <c:v>9.8337986258534578</c:v>
                </c:pt>
                <c:pt idx="522">
                  <c:v>9.8202766241067661</c:v>
                </c:pt>
                <c:pt idx="523">
                  <c:v>9.8061456024370095</c:v>
                </c:pt>
                <c:pt idx="524">
                  <c:v>9.791408244613315</c:v>
                </c:pt>
                <c:pt idx="525">
                  <c:v>9.7760673467838313</c:v>
                </c:pt>
                <c:pt idx="526">
                  <c:v>9.7601258165915947</c:v>
                </c:pt>
                <c:pt idx="527">
                  <c:v>9.7435866722561144</c:v>
                </c:pt>
                <c:pt idx="528">
                  <c:v>9.7264530416210651</c:v>
                </c:pt>
                <c:pt idx="529">
                  <c:v>9.7087281611685103</c:v>
                </c:pt>
                <c:pt idx="530">
                  <c:v>9.690415375000109</c:v>
                </c:pt>
                <c:pt idx="531">
                  <c:v>9.6715181337857157</c:v>
                </c:pt>
                <c:pt idx="532">
                  <c:v>9.6520399936798977</c:v>
                </c:pt>
                <c:pt idx="533">
                  <c:v>9.631984615206779</c:v>
                </c:pt>
                <c:pt idx="534">
                  <c:v>9.6113557621137389</c:v>
                </c:pt>
                <c:pt idx="535">
                  <c:v>9.5901573001944733</c:v>
                </c:pt>
                <c:pt idx="536">
                  <c:v>9.5683931960819066</c:v>
                </c:pt>
                <c:pt idx="537">
                  <c:v>9.5460675160114992</c:v>
                </c:pt>
                <c:pt idx="538">
                  <c:v>9.5231844245554846</c:v>
                </c:pt>
                <c:pt idx="539">
                  <c:v>9.4997481833286024</c:v>
                </c:pt>
                <c:pt idx="540">
                  <c:v>9.4757631496658536</c:v>
                </c:pt>
                <c:pt idx="541">
                  <c:v>9.4512337752729003</c:v>
                </c:pt>
                <c:pt idx="542">
                  <c:v>9.4261646048496601</c:v>
                </c:pt>
                <c:pt idx="543">
                  <c:v>9.4005602746876971</c:v>
                </c:pt>
                <c:pt idx="544">
                  <c:v>9.3744255112420234</c:v>
                </c:pt>
                <c:pt idx="545">
                  <c:v>9.3477651296779225</c:v>
                </c:pt>
                <c:pt idx="546">
                  <c:v>9.3205840323934286</c:v>
                </c:pt>
                <c:pt idx="547">
                  <c:v>9.2928872075180617</c:v>
                </c:pt>
                <c:pt idx="548">
                  <c:v>9.2646797273885202</c:v>
                </c:pt>
                <c:pt idx="549">
                  <c:v>9.2359667470019193</c:v>
                </c:pt>
                <c:pt idx="550">
                  <c:v>9.2067535024472846</c:v>
                </c:pt>
                <c:pt idx="551">
                  <c:v>9.177045309315945</c:v>
                </c:pt>
                <c:pt idx="552">
                  <c:v>9.146847561091489</c:v>
                </c:pt>
                <c:pt idx="553">
                  <c:v>9.1161657275200074</c:v>
                </c:pt>
                <c:pt idx="554">
                  <c:v>9.085005352961252</c:v>
                </c:pt>
                <c:pt idx="555">
                  <c:v>9.0533720547214678</c:v>
                </c:pt>
                <c:pt idx="556">
                  <c:v>9.0212715213685453</c:v>
                </c:pt>
                <c:pt idx="557">
                  <c:v>8.9887095110302315</c:v>
                </c:pt>
                <c:pt idx="558">
                  <c:v>8.9556918496761089</c:v>
                </c:pt>
                <c:pt idx="559">
                  <c:v>8.9222244293840358</c:v>
                </c:pt>
                <c:pt idx="560">
                  <c:v>8.8883132065917945</c:v>
                </c:pt>
                <c:pt idx="561">
                  <c:v>8.8539642003346657</c:v>
                </c:pt>
                <c:pt idx="562">
                  <c:v>8.8191834904696371</c:v>
                </c:pt>
                <c:pt idx="563">
                  <c:v>8.7839772158870044</c:v>
                </c:pt>
                <c:pt idx="564">
                  <c:v>8.748351572710094</c:v>
                </c:pt>
                <c:pt idx="565">
                  <c:v>8.7123128124838214</c:v>
                </c:pt>
                <c:pt idx="566">
                  <c:v>8.675867240352849</c:v>
                </c:pt>
                <c:pt idx="567">
                  <c:v>8.6390212132300768</c:v>
                </c:pt>
                <c:pt idx="568">
                  <c:v>8.6017811379562019</c:v>
                </c:pt>
                <c:pt idx="569">
                  <c:v>8.5641534694510959</c:v>
                </c:pt>
                <c:pt idx="570">
                  <c:v>8.5261447088577391</c:v>
                </c:pt>
                <c:pt idx="571">
                  <c:v>8.4877614016794514</c:v>
                </c:pt>
                <c:pt idx="572">
                  <c:v>8.4490101359111804</c:v>
                </c:pt>
                <c:pt idx="573">
                  <c:v>8.4098975401655576</c:v>
                </c:pt>
                <c:pt idx="574">
                  <c:v>8.3704302817945049</c:v>
                </c:pt>
                <c:pt idx="575">
                  <c:v>8.3306150650070876</c:v>
                </c:pt>
                <c:pt idx="576">
                  <c:v>8.2904586289843945</c:v>
                </c:pt>
                <c:pt idx="577">
                  <c:v>8.2499677459921408</c:v>
                </c:pt>
                <c:pt idx="578">
                  <c:v>8.2091492194917599</c:v>
                </c:pt>
                <c:pt idx="579">
                  <c:v>8.1680098822507059</c:v>
                </c:pt>
                <c:pt idx="580">
                  <c:v>8.1265565944526728</c:v>
                </c:pt>
                <c:pt idx="581">
                  <c:v>8.0847962418084958</c:v>
                </c:pt>
                <c:pt idx="582">
                  <c:v>8.0427357336684171</c:v>
                </c:pt>
                <c:pt idx="583">
                  <c:v>8.0003820011364457</c:v>
                </c:pt>
                <c:pt idx="584">
                  <c:v>7.9577419951875372</c:v>
                </c:pt>
                <c:pt idx="585">
                  <c:v>7.9148226847882768</c:v>
                </c:pt>
                <c:pt idx="586">
                  <c:v>7.8716310550217772</c:v>
                </c:pt>
                <c:pt idx="587">
                  <c:v>7.828174105217486</c:v>
                </c:pt>
                <c:pt idx="588">
                  <c:v>7.7844588470866025</c:v>
                </c:pt>
                <c:pt idx="589">
                  <c:v>7.7404923028637631</c:v>
                </c:pt>
                <c:pt idx="590">
                  <c:v>7.6962815034556957</c:v>
                </c:pt>
                <c:pt idx="591">
                  <c:v>7.6518334865975079</c:v>
                </c:pt>
                <c:pt idx="592">
                  <c:v>7.6071552950172538</c:v>
                </c:pt>
                <c:pt idx="593">
                  <c:v>7.5622539746094652</c:v>
                </c:pt>
                <c:pt idx="594">
                  <c:v>7.5171365726182691</c:v>
                </c:pt>
                <c:pt idx="595">
                  <c:v>7.4718101358307418</c:v>
                </c:pt>
                <c:pt idx="596">
                  <c:v>7.4262817087811364</c:v>
                </c:pt>
                <c:pt idx="597">
                  <c:v>7.3805583319665837</c:v>
                </c:pt>
                <c:pt idx="598">
                  <c:v>7.3346470400749197</c:v>
                </c:pt>
                <c:pt idx="599">
                  <c:v>7.2885548602251999</c:v>
                </c:pt>
                <c:pt idx="600">
                  <c:v>7.2422888102215284</c:v>
                </c:pt>
                <c:pt idx="601">
                  <c:v>7.1958558968207695</c:v>
                </c:pt>
                <c:pt idx="602">
                  <c:v>7.1492631140147305</c:v>
                </c:pt>
                <c:pt idx="603">
                  <c:v>7.1025174413273655</c:v>
                </c:pt>
                <c:pt idx="604">
                  <c:v>7.0556258421275757</c:v>
                </c:pt>
                <c:pt idx="605">
                  <c:v>7.0085952619581322</c:v>
                </c:pt>
                <c:pt idx="606">
                  <c:v>6.9614326268812619</c:v>
                </c:pt>
                <c:pt idx="607">
                  <c:v>6.9141448418414315</c:v>
                </c:pt>
                <c:pt idx="608">
                  <c:v>6.8667387890458178</c:v>
                </c:pt>
                <c:pt idx="609">
                  <c:v>6.8192213263629897</c:v>
                </c:pt>
                <c:pt idx="610">
                  <c:v>6.7715992857402698</c:v>
                </c:pt>
                <c:pt idx="611">
                  <c:v>6.7238794716402728</c:v>
                </c:pt>
                <c:pt idx="612">
                  <c:v>6.6760686594970657</c:v>
                </c:pt>
                <c:pt idx="613">
                  <c:v>6.6281735941924245</c:v>
                </c:pt>
                <c:pt idx="614">
                  <c:v>6.58020098855261</c:v>
                </c:pt>
                <c:pt idx="615">
                  <c:v>6.5321575218661074</c:v>
                </c:pt>
                <c:pt idx="616">
                  <c:v>6.4840498384227327</c:v>
                </c:pt>
                <c:pt idx="617">
                  <c:v>6.4358845460745222</c:v>
                </c:pt>
                <c:pt idx="618">
                  <c:v>6.3876682148187882</c:v>
                </c:pt>
                <c:pt idx="619">
                  <c:v>6.3394073754037246</c:v>
                </c:pt>
                <c:pt idx="620">
                  <c:v>6.2911085179569248</c:v>
                </c:pt>
                <c:pt idx="621">
                  <c:v>6.242778090637171</c:v>
                </c:pt>
                <c:pt idx="622">
                  <c:v>6.1944224983098204</c:v>
                </c:pt>
                <c:pt idx="623">
                  <c:v>6.146048101246139</c:v>
                </c:pt>
                <c:pt idx="624">
                  <c:v>6.0976612138468713</c:v>
                </c:pt>
                <c:pt idx="625">
                  <c:v>6.0492681033903626</c:v>
                </c:pt>
                <c:pt idx="626">
                  <c:v>6.000874988805518</c:v>
                </c:pt>
                <c:pt idx="627">
                  <c:v>5.9524880394698654</c:v>
                </c:pt>
                <c:pt idx="628">
                  <c:v>5.9041133740329927</c:v>
                </c:pt>
                <c:pt idx="629">
                  <c:v>5.8557570592655948</c:v>
                </c:pt>
                <c:pt idx="630">
                  <c:v>5.80742510893438</c:v>
                </c:pt>
                <c:pt idx="631">
                  <c:v>5.759123482703032</c:v>
                </c:pt>
                <c:pt idx="632">
                  <c:v>5.7108580850594679</c:v>
                </c:pt>
                <c:pt idx="633">
                  <c:v>5.6626347642695425</c:v>
                </c:pt>
                <c:pt idx="634">
                  <c:v>5.6144593113574279</c:v>
                </c:pt>
                <c:pt idx="635">
                  <c:v>5.5663374591127868</c:v>
                </c:pt>
                <c:pt idx="636">
                  <c:v>5.5182748811249347</c:v>
                </c:pt>
                <c:pt idx="637">
                  <c:v>5.4702771908440937</c:v>
                </c:pt>
                <c:pt idx="638">
                  <c:v>5.4223499406698989</c:v>
                </c:pt>
                <c:pt idx="639">
                  <c:v>5.3744986210672412</c:v>
                </c:pt>
                <c:pt idx="640">
                  <c:v>5.3267286597095689</c:v>
                </c:pt>
                <c:pt idx="641">
                  <c:v>5.2790454206497133</c:v>
                </c:pt>
                <c:pt idx="642">
                  <c:v>5.2314542035183456</c:v>
                </c:pt>
                <c:pt idx="643">
                  <c:v>5.1839602427500866</c:v>
                </c:pt>
                <c:pt idx="644">
                  <c:v>5.1365687068373376</c:v>
                </c:pt>
                <c:pt idx="645">
                  <c:v>5.0892846976118786</c:v>
                </c:pt>
                <c:pt idx="646">
                  <c:v>5.042113249554232</c:v>
                </c:pt>
                <c:pt idx="647">
                  <c:v>4.9950593291308198</c:v>
                </c:pt>
                <c:pt idx="648">
                  <c:v>4.9481278341589059</c:v>
                </c:pt>
                <c:pt idx="649">
                  <c:v>4.9013235931993018</c:v>
                </c:pt>
                <c:pt idx="650">
                  <c:v>4.8546513649768261</c:v>
                </c:pt>
                <c:pt idx="651">
                  <c:v>4.8081158378284625</c:v>
                </c:pt>
                <c:pt idx="652">
                  <c:v>4.7617216291791689</c:v>
                </c:pt>
                <c:pt idx="653">
                  <c:v>4.7154732850452801</c:v>
                </c:pt>
                <c:pt idx="654">
                  <c:v>4.6693752795654264</c:v>
                </c:pt>
                <c:pt idx="655">
                  <c:v>4.6234320145588743</c:v>
                </c:pt>
                <c:pt idx="656">
                  <c:v>4.5776478191112071</c:v>
                </c:pt>
                <c:pt idx="657">
                  <c:v>4.5320269491872276</c:v>
                </c:pt>
                <c:pt idx="658">
                  <c:v>4.4865735872709491</c:v>
                </c:pt>
                <c:pt idx="659">
                  <c:v>4.4412918420325864</c:v>
                </c:pt>
                <c:pt idx="660">
                  <c:v>4.3961857480223401</c:v>
                </c:pt>
                <c:pt idx="661">
                  <c:v>4.3512592653908966</c:v>
                </c:pt>
                <c:pt idx="662">
                  <c:v>4.3065162796364129</c:v>
                </c:pt>
                <c:pt idx="663">
                  <c:v>4.261960601377865</c:v>
                </c:pt>
                <c:pt idx="664">
                  <c:v>4.2175959661545441</c:v>
                </c:pt>
                <c:pt idx="665">
                  <c:v>4.1734260342515288</c:v>
                </c:pt>
                <c:pt idx="666">
                  <c:v>4.1294543905509196</c:v>
                </c:pt>
                <c:pt idx="667">
                  <c:v>4.0856845444086263</c:v>
                </c:pt>
                <c:pt idx="668">
                  <c:v>4.0421199295564954</c:v>
                </c:pt>
                <c:pt idx="669">
                  <c:v>3.9987639040295306</c:v>
                </c:pt>
                <c:pt idx="670">
                  <c:v>3.9556197501179988</c:v>
                </c:pt>
                <c:pt idx="671">
                  <c:v>3.9126906743441348</c:v>
                </c:pt>
                <c:pt idx="672">
                  <c:v>3.8699798074632197</c:v>
                </c:pt>
                <c:pt idx="673">
                  <c:v>3.8274902044887655</c:v>
                </c:pt>
                <c:pt idx="674">
                  <c:v>3.7852248447415184</c:v>
                </c:pt>
                <c:pt idx="675">
                  <c:v>3.7431866319220184</c:v>
                </c:pt>
                <c:pt idx="676">
                  <c:v>3.7013783942064276</c:v>
                </c:pt>
                <c:pt idx="677">
                  <c:v>3.6598028843653219</c:v>
                </c:pt>
                <c:pt idx="678">
                  <c:v>3.6184627799051583</c:v>
                </c:pt>
                <c:pt idx="679">
                  <c:v>3.5773606832321034</c:v>
                </c:pt>
                <c:pt idx="680">
                  <c:v>3.5364991218379163</c:v>
                </c:pt>
                <c:pt idx="681">
                  <c:v>3.4958805485075519</c:v>
                </c:pt>
                <c:pt idx="682">
                  <c:v>3.4555073415481776</c:v>
                </c:pt>
                <c:pt idx="683">
                  <c:v>3.4153818050392588</c:v>
                </c:pt>
                <c:pt idx="684">
                  <c:v>3.3755061691033745</c:v>
                </c:pt>
                <c:pt idx="685">
                  <c:v>3.3358825901974258</c:v>
                </c:pt>
                <c:pt idx="686">
                  <c:v>3.2965131514238961</c:v>
                </c:pt>
                <c:pt idx="687">
                  <c:v>3.2573998628617886</c:v>
                </c:pt>
                <c:pt idx="688">
                  <c:v>3.218544661916908</c:v>
                </c:pt>
                <c:pt idx="689">
                  <c:v>3.179949413691106</c:v>
                </c:pt>
                <c:pt idx="690">
                  <c:v>3.1416159113701378</c:v>
                </c:pt>
                <c:pt idx="691">
                  <c:v>3.1035458766297515</c:v>
                </c:pt>
                <c:pt idx="692">
                  <c:v>3.0657409600596361</c:v>
                </c:pt>
                <c:pt idx="693">
                  <c:v>3.0282027416048605</c:v>
                </c:pt>
                <c:pt idx="694">
                  <c:v>2.9909327310244129</c:v>
                </c:pt>
                <c:pt idx="695">
                  <c:v>2.95393236836646</c:v>
                </c:pt>
                <c:pt idx="696">
                  <c:v>2.9172030244599423</c:v>
                </c:pt>
                <c:pt idx="697">
                  <c:v>2.88074600142212</c:v>
                </c:pt>
                <c:pt idx="698">
                  <c:v>2.8445625331816626</c:v>
                </c:pt>
                <c:pt idx="699">
                  <c:v>2.8086537860169161</c:v>
                </c:pt>
                <c:pt idx="700">
                  <c:v>2.7730208591089247</c:v>
                </c:pt>
                <c:pt idx="701">
                  <c:v>2.7376647851088287</c:v>
                </c:pt>
                <c:pt idx="702">
                  <c:v>2.7025865307192358</c:v>
                </c:pt>
                <c:pt idx="703">
                  <c:v>2.6677869972891672</c:v>
                </c:pt>
                <c:pt idx="704">
                  <c:v>2.6332670214221698</c:v>
                </c:pt>
                <c:pt idx="705">
                  <c:v>2.5990273755972146</c:v>
                </c:pt>
                <c:pt idx="706">
                  <c:v>2.5650687688019556</c:v>
                </c:pt>
                <c:pt idx="707">
                  <c:v>2.5313918471779626</c:v>
                </c:pt>
                <c:pt idx="708">
                  <c:v>2.4979971946775237</c:v>
                </c:pt>
                <c:pt idx="709">
                  <c:v>2.4648853337316119</c:v>
                </c:pt>
                <c:pt idx="710">
                  <c:v>2.4320567259286214</c:v>
                </c:pt>
                <c:pt idx="711">
                  <c:v>2.3995117727034607</c:v>
                </c:pt>
                <c:pt idx="712">
                  <c:v>2.3672508160366159</c:v>
                </c:pt>
                <c:pt idx="713">
                  <c:v>2.3352741391627774</c:v>
                </c:pt>
                <c:pt idx="714">
                  <c:v>2.3035819672886326</c:v>
                </c:pt>
                <c:pt idx="715">
                  <c:v>2.2721744683194265</c:v>
                </c:pt>
                <c:pt idx="716">
                  <c:v>2.2410517535938985</c:v>
                </c:pt>
                <c:pt idx="717">
                  <c:v>2.210213878627199</c:v>
                </c:pt>
                <c:pt idx="718">
                  <c:v>2.1796608438613947</c:v>
                </c:pt>
                <c:pt idx="719">
                  <c:v>2.1493925954231679</c:v>
                </c:pt>
                <c:pt idx="720">
                  <c:v>2.1194090258883285</c:v>
                </c:pt>
                <c:pt idx="721">
                  <c:v>2.0897099750527515</c:v>
                </c:pt>
                <c:pt idx="722">
                  <c:v>2.0602952307093543</c:v>
                </c:pt>
                <c:pt idx="723">
                  <c:v>2.0311645294307299</c:v>
                </c:pt>
                <c:pt idx="724">
                  <c:v>2.0023175573570722</c:v>
                </c:pt>
                <c:pt idx="725">
                  <c:v>1.9737539509890016</c:v>
                </c:pt>
                <c:pt idx="726">
                  <c:v>1.945473297984929</c:v>
                </c:pt>
                <c:pt idx="727">
                  <c:v>1.9174751379625881</c:v>
                </c:pt>
                <c:pt idx="728">
                  <c:v>1.8897589633043732</c:v>
                </c:pt>
                <c:pt idx="729">
                  <c:v>1.8623242199661132</c:v>
                </c:pt>
                <c:pt idx="730">
                  <c:v>1.8351703082889335</c:v>
                </c:pt>
                <c:pt idx="731">
                  <c:v>1.8082965838138438</c:v>
                </c:pt>
                <c:pt idx="732">
                  <c:v>1.7817023580987108</c:v>
                </c:pt>
                <c:pt idx="733">
                  <c:v>1.7553868995372572</c:v>
                </c:pt>
                <c:pt idx="734">
                  <c:v>1.7293494341797575</c:v>
                </c:pt>
                <c:pt idx="735">
                  <c:v>1.7035891465550852</c:v>
                </c:pt>
                <c:pt idx="736">
                  <c:v>1.6781051804937814</c:v>
                </c:pt>
                <c:pt idx="737">
                  <c:v>1.6528966399518132</c:v>
                </c:pt>
                <c:pt idx="738">
                  <c:v>1.6279625898347028</c:v>
                </c:pt>
                <c:pt idx="739">
                  <c:v>1.6033020568216976</c:v>
                </c:pt>
                <c:pt idx="740">
                  <c:v>1.5789140301896838</c:v>
                </c:pt>
                <c:pt idx="741">
                  <c:v>1.5547974626365142</c:v>
                </c:pt>
                <c:pt idx="742">
                  <c:v>1.5309512711034543</c:v>
                </c:pt>
                <c:pt idx="743">
                  <c:v>1.5073743375964548</c:v>
                </c:pt>
                <c:pt idx="744">
                  <c:v>1.4840655100059372</c:v>
                </c:pt>
                <c:pt idx="745">
                  <c:v>1.4610236029248185</c:v>
                </c:pt>
                <c:pt idx="746">
                  <c:v>1.4382473984644835</c:v>
                </c:pt>
                <c:pt idx="747">
                  <c:v>1.4157356470684284</c:v>
                </c:pt>
                <c:pt idx="748">
                  <c:v>1.3934870683232965</c:v>
                </c:pt>
                <c:pt idx="749">
                  <c:v>1.3715003517670474</c:v>
                </c:pt>
                <c:pt idx="750">
                  <c:v>1.3497741576939848</c:v>
                </c:pt>
                <c:pt idx="751">
                  <c:v>1.3283071179563963</c:v>
                </c:pt>
                <c:pt idx="752">
                  <c:v>1.307097836762545</c:v>
                </c:pt>
                <c:pt idx="753">
                  <c:v>1.2861448914707745</c:v>
                </c:pt>
                <c:pt idx="754">
                  <c:v>1.2654468333794793</c:v>
                </c:pt>
                <c:pt idx="755">
                  <c:v>1.2450021885127083</c:v>
                </c:pt>
                <c:pt idx="756">
                  <c:v>1.2248094584011762</c:v>
                </c:pt>
                <c:pt idx="757">
                  <c:v>1.2048671208584523</c:v>
                </c:pt>
                <c:pt idx="758">
                  <c:v>1.1851736307521148</c:v>
                </c:pt>
                <c:pt idx="759">
                  <c:v>1.1657274207696573</c:v>
                </c:pt>
                <c:pt idx="760">
                  <c:v>1.1465269021789328</c:v>
                </c:pt>
                <c:pt idx="761">
                  <c:v>1.1275704655829561</c:v>
                </c:pt>
                <c:pt idx="762">
                  <c:v>1.1088564816688378</c:v>
                </c:pt>
                <c:pt idx="763">
                  <c:v>1.0903833019506999</c:v>
                </c:pt>
                <c:pt idx="764">
                  <c:v>1.0721492595063482</c:v>
                </c:pt>
                <c:pt idx="765">
                  <c:v>1.0541526697075656</c:v>
                </c:pt>
                <c:pt idx="766">
                  <c:v>1.0363918309438165</c:v>
                </c:pt>
                <c:pt idx="767">
                  <c:v>1.0188650253392297</c:v>
                </c:pt>
                <c:pt idx="768">
                  <c:v>1.0015705194626745</c:v>
                </c:pt>
                <c:pt idx="769">
                  <c:v>0.98450656503079192</c:v>
                </c:pt>
                <c:pt idx="770">
                  <c:v>0.96767139960382431</c:v>
                </c:pt>
                <c:pt idx="771">
                  <c:v>0.95106324727410663</c:v>
                </c:pt>
                <c:pt idx="772">
                  <c:v>0.93468031934707263</c:v>
                </c:pt>
                <c:pt idx="773">
                  <c:v>0.91852081501465943</c:v>
                </c:pt>
                <c:pt idx="774">
                  <c:v>0.90258292202096879</c:v>
                </c:pt>
                <c:pt idx="775">
                  <c:v>0.88686481732007805</c:v>
                </c:pt>
                <c:pt idx="776">
                  <c:v>0.87136466772587606</c:v>
                </c:pt>
                <c:pt idx="777">
                  <c:v>0.856080630553824</c:v>
                </c:pt>
                <c:pt idx="778">
                  <c:v>0.84101085425452859</c:v>
                </c:pt>
                <c:pt idx="779">
                  <c:v>0.82615347903903757</c:v>
                </c:pt>
                <c:pt idx="780">
                  <c:v>0.81150663749576002</c:v>
                </c:pt>
                <c:pt idx="781">
                  <c:v>0.797068455198925</c:v>
                </c:pt>
                <c:pt idx="782">
                  <c:v>0.78283705130849468</c:v>
                </c:pt>
                <c:pt idx="783">
                  <c:v>0.76881053916146502</c:v>
                </c:pt>
                <c:pt idx="784">
                  <c:v>0.75498702685446373</c:v>
                </c:pt>
                <c:pt idx="785">
                  <c:v>0.74136461781759577</c:v>
                </c:pt>
                <c:pt idx="786">
                  <c:v>0.72794141137947133</c:v>
                </c:pt>
                <c:pt idx="787">
                  <c:v>0.71471550332335099</c:v>
                </c:pt>
                <c:pt idx="788">
                  <c:v>0.70168498643436905</c:v>
                </c:pt>
                <c:pt idx="789">
                  <c:v>0.68884795103777718</c:v>
                </c:pt>
                <c:pt idx="790">
                  <c:v>0.67620248552817763</c:v>
                </c:pt>
                <c:pt idx="791">
                  <c:v>0.66374667688969857</c:v>
                </c:pt>
                <c:pt idx="792">
                  <c:v>0.65147861120708739</c:v>
                </c:pt>
                <c:pt idx="793">
                  <c:v>0.63939637416768869</c:v>
                </c:pt>
                <c:pt idx="794">
                  <c:v>0.62749805155428695</c:v>
                </c:pt>
                <c:pt idx="795">
                  <c:v>0.61578172972879719</c:v>
                </c:pt>
                <c:pt idx="796">
                  <c:v>0.60424549610677958</c:v>
                </c:pt>
                <c:pt idx="797">
                  <c:v>0.59288743962278423</c:v>
                </c:pt>
                <c:pt idx="798">
                  <c:v>0.58170565118650508</c:v>
                </c:pt>
                <c:pt idx="799">
                  <c:v>0.57069822412974858</c:v>
                </c:pt>
                <c:pt idx="800">
                  <c:v>0.55986325464422348</c:v>
                </c:pt>
                <c:pt idx="801">
                  <c:v>0.54919884221014881</c:v>
                </c:pt>
                <c:pt idx="802">
                  <c:v>0.53870309001569738</c:v>
                </c:pt>
                <c:pt idx="803">
                  <c:v>0.52837410536729135</c:v>
                </c:pt>
                <c:pt idx="804">
                  <c:v>0.5182100000907589</c:v>
                </c:pt>
                <c:pt idx="805">
                  <c:v>0.50820889092338428</c:v>
                </c:pt>
                <c:pt idx="806">
                  <c:v>0.49836889989686961</c:v>
                </c:pt>
                <c:pt idx="807">
                  <c:v>0.48868815471124227</c:v>
                </c:pt>
                <c:pt idx="808">
                  <c:v>0.47916478909973542</c:v>
                </c:pt>
                <c:pt idx="809">
                  <c:v>0.46979694318468462</c:v>
                </c:pt>
                <c:pt idx="810">
                  <c:v>0.4605827638244725</c:v>
                </c:pt>
                <c:pt idx="811">
                  <c:v>0.45152040495156959</c:v>
                </c:pt>
                <c:pt idx="812">
                  <c:v>0.44260802790171178</c:v>
                </c:pt>
                <c:pt idx="813">
                  <c:v>0.43384380173426923</c:v>
                </c:pt>
                <c:pt idx="814">
                  <c:v>0.42522590354385281</c:v>
                </c:pt>
                <c:pt idx="815">
                  <c:v>0.41675251876321417</c:v>
                </c:pt>
                <c:pt idx="816">
                  <c:v>0.40842184145749932</c:v>
                </c:pt>
                <c:pt idx="817">
                  <c:v>0.40023207460991095</c:v>
                </c:pt>
                <c:pt idx="818">
                  <c:v>0.39218143039884729</c:v>
                </c:pt>
                <c:pt idx="819">
                  <c:v>0.38426813046657621</c:v>
                </c:pt>
                <c:pt idx="820">
                  <c:v>0.37649040617951984</c:v>
                </c:pt>
                <c:pt idx="821">
                  <c:v>0.36884649888021209</c:v>
                </c:pt>
                <c:pt idx="822">
                  <c:v>0.36133466013100668</c:v>
                </c:pt>
                <c:pt idx="823">
                  <c:v>0.35395315194960741</c:v>
                </c:pt>
                <c:pt idx="824">
                  <c:v>0.34670024703649766</c:v>
                </c:pt>
                <c:pt idx="825">
                  <c:v>0.33957422899434814</c:v>
                </c:pt>
                <c:pt idx="826">
                  <c:v>0.33257339253948226</c:v>
                </c:pt>
                <c:pt idx="827">
                  <c:v>0.32569604370548411</c:v>
                </c:pt>
                <c:pt idx="828">
                  <c:v>0.31894050003902824</c:v>
                </c:pt>
                <c:pt idx="829">
                  <c:v>0.31230509078802399</c:v>
                </c:pt>
                <c:pt idx="830">
                  <c:v>0.30578815708215512</c:v>
                </c:pt>
                <c:pt idx="831">
                  <c:v>0.29938805210590774</c:v>
                </c:pt>
                <c:pt idx="832">
                  <c:v>0.29310314126417736</c:v>
                </c:pt>
                <c:pt idx="833">
                  <c:v>0.28693180234054427</c:v>
                </c:pt>
                <c:pt idx="834">
                  <c:v>0.28087242564831161</c:v>
                </c:pt>
                <c:pt idx="835">
                  <c:v>0.2749234141744043</c:v>
                </c:pt>
                <c:pt idx="836">
                  <c:v>0.26908318371621676</c:v>
                </c:pt>
                <c:pt idx="837">
                  <c:v>0.26335016301151482</c:v>
                </c:pt>
                <c:pt idx="838">
                  <c:v>0.25772279386148361</c:v>
                </c:pt>
                <c:pt idx="839">
                  <c:v>0.25219953124702243</c:v>
                </c:pt>
                <c:pt idx="840">
                  <c:v>0.24677884343838727</c:v>
                </c:pt>
                <c:pt idx="841">
                  <c:v>0.24145921209827881</c:v>
                </c:pt>
                <c:pt idx="842">
                  <c:v>0.23623913237848029</c:v>
                </c:pt>
                <c:pt idx="843">
                  <c:v>0.23111711301014493</c:v>
                </c:pt>
                <c:pt idx="844">
                  <c:v>0.22609167638783584</c:v>
                </c:pt>
                <c:pt idx="845">
                  <c:v>0.22116135864742298</c:v>
                </c:pt>
                <c:pt idx="846">
                  <c:v>0.2163247097379393</c:v>
                </c:pt>
                <c:pt idx="847">
                  <c:v>0.21158029348749982</c:v>
                </c:pt>
                <c:pt idx="848">
                  <c:v>0.20692668766339006</c:v>
                </c:pt>
                <c:pt idx="849">
                  <c:v>0.20236248402642684</c:v>
                </c:pt>
                <c:pt idx="850">
                  <c:v>0.19788628837969607</c:v>
                </c:pt>
                <c:pt idx="851">
                  <c:v>0.19349672061177522</c:v>
                </c:pt>
                <c:pt idx="852">
                  <c:v>0.18919241473454146</c:v>
                </c:pt>
                <c:pt idx="853">
                  <c:v>0.18497201891567638</c:v>
                </c:pt>
                <c:pt idx="854">
                  <c:v>0.18083419550596674</c:v>
                </c:pt>
                <c:pt idx="855">
                  <c:v>0.17677762106151149</c:v>
                </c:pt>
                <c:pt idx="856">
                  <c:v>0.1728009863609376</c:v>
                </c:pt>
                <c:pt idx="857">
                  <c:v>0.16890299641772996</c:v>
                </c:pt>
                <c:pt idx="858">
                  <c:v>0.16508237048778124</c:v>
                </c:pt>
                <c:pt idx="859">
                  <c:v>0.16133784207226659</c:v>
                </c:pt>
                <c:pt idx="860">
                  <c:v>0.15766815891594538</c:v>
                </c:pt>
                <c:pt idx="861">
                  <c:v>0.15407208300099676</c:v>
                </c:pt>
                <c:pt idx="862">
                  <c:v>0.15054839053649063</c:v>
                </c:pt>
                <c:pt idx="863">
                  <c:v>0.14709587194359899</c:v>
                </c:pt>
                <c:pt idx="864">
                  <c:v>0.14371333183664892</c:v>
                </c:pt>
                <c:pt idx="865">
                  <c:v>0.14039958900012003</c:v>
                </c:pt>
                <c:pt idx="866">
                  <c:v>0.1371534763616889</c:v>
                </c:pt>
                <c:pt idx="867">
                  <c:v>0.13397384096142023</c:v>
                </c:pt>
                <c:pt idx="868">
                  <c:v>0.13085954391720672</c:v>
                </c:pt>
                <c:pt idx="869">
                  <c:v>0.12780946038655533</c:v>
                </c:pt>
                <c:pt idx="870">
                  <c:v>0.12482247952482277</c:v>
                </c:pt>
                <c:pt idx="871">
                  <c:v>0.12189750443999409</c:v>
                </c:pt>
                <c:pt idx="872">
                  <c:v>0.11903345214410654</c:v>
                </c:pt>
                <c:pt idx="873">
                  <c:v>0.11622925350141101</c:v>
                </c:pt>
                <c:pt idx="874">
                  <c:v>0.11348385317337215</c:v>
                </c:pt>
                <c:pt idx="875">
                  <c:v>0.11079620956059756</c:v>
                </c:pt>
                <c:pt idx="876">
                  <c:v>0.10816529474179395</c:v>
                </c:pt>
                <c:pt idx="877">
                  <c:v>0.1055900944098415</c:v>
                </c:pt>
                <c:pt idx="878">
                  <c:v>0.10306960780508012</c:v>
                </c:pt>
                <c:pt idx="879">
                  <c:v>0.10060284764589872</c:v>
                </c:pt>
                <c:pt idx="880">
                  <c:v>9.818884005671781E-2</c:v>
                </c:pt>
                <c:pt idx="881">
                  <c:v>9.5826624493455165E-2</c:v>
                </c:pt>
                <c:pt idx="882">
                  <c:v>9.351525366656345E-2</c:v>
                </c:pt>
                <c:pt idx="883">
                  <c:v>9.1253793461726365E-2</c:v>
                </c:pt>
                <c:pt idx="884">
                  <c:v>8.904132285830077E-2</c:v>
                </c:pt>
                <c:pt idx="885">
                  <c:v>8.6876933845589338E-2</c:v>
                </c:pt>
                <c:pt idx="886">
                  <c:v>8.4759731337028202E-2</c:v>
                </c:pt>
                <c:pt idx="887">
                  <c:v>8.2688833082372556E-2</c:v>
                </c:pt>
                <c:pt idx="888">
                  <c:v>8.0663369577962454E-2</c:v>
                </c:pt>
                <c:pt idx="889">
                  <c:v>7.8682483975149806E-2</c:v>
                </c:pt>
                <c:pt idx="890">
                  <c:v>7.6745331986965426E-2</c:v>
                </c:pt>
                <c:pt idx="891">
                  <c:v>7.4851081793104998E-2</c:v>
                </c:pt>
                <c:pt idx="892">
                  <c:v>7.2998913943311941E-2</c:v>
                </c:pt>
                <c:pt idx="893">
                  <c:v>7.1188021259232667E-2</c:v>
                </c:pt>
                <c:pt idx="894">
                  <c:v>6.9417608734818656E-2</c:v>
                </c:pt>
                <c:pt idx="895">
                  <c:v>6.7686893435350018E-2</c:v>
                </c:pt>
                <c:pt idx="896">
                  <c:v>6.5995104395153076E-2</c:v>
                </c:pt>
                <c:pt idx="897">
                  <c:v>6.434148251408163E-2</c:v>
                </c:pt>
                <c:pt idx="898">
                  <c:v>6.2725280452834611E-2</c:v>
                </c:pt>
                <c:pt idx="899">
                  <c:v>6.1145762527176198E-2</c:v>
                </c:pt>
                <c:pt idx="900">
                  <c:v>5.9602204601127896E-2</c:v>
                </c:pt>
                <c:pt idx="901">
                  <c:v>5.8093893979198202E-2</c:v>
                </c:pt>
                <c:pt idx="902">
                  <c:v>5.6620129297714587E-2</c:v>
                </c:pt>
                <c:pt idx="903">
                  <c:v>5.5180220415322612E-2</c:v>
                </c:pt>
                <c:pt idx="904">
                  <c:v>5.3773488302713605E-2</c:v>
                </c:pt>
                <c:pt idx="905">
                  <c:v>5.2399264931643541E-2</c:v>
                </c:pt>
                <c:pt idx="906">
                  <c:v>5.1056893163301864E-2</c:v>
                </c:pt>
                <c:pt idx="907">
                  <c:v>4.9745726636090344E-2</c:v>
                </c:pt>
                <c:pt idx="908">
                  <c:v>4.8465129652868713E-2</c:v>
                </c:pt>
                <c:pt idx="909">
                  <c:v>4.7214477067723894E-2</c:v>
                </c:pt>
                <c:pt idx="910">
                  <c:v>4.5993154172318439E-2</c:v>
                </c:pt>
                <c:pt idx="911">
                  <c:v>4.4800556581870342E-2</c:v>
                </c:pt>
                <c:pt idx="912">
                  <c:v>4.3636090120819482E-2</c:v>
                </c:pt>
                <c:pt idx="913">
                  <c:v>4.2499170708230109E-2</c:v>
                </c:pt>
                <c:pt idx="914">
                  <c:v>4.1389224242980187E-2</c:v>
                </c:pt>
                <c:pt idx="915">
                  <c:v>4.0305686488787372E-2</c:v>
                </c:pt>
                <c:pt idx="916">
                  <c:v>3.9248002959118379E-2</c:v>
                </c:pt>
                <c:pt idx="917">
                  <c:v>3.8215628802029264E-2</c:v>
                </c:pt>
                <c:pt idx="918">
                  <c:v>3.7208028684981409E-2</c:v>
                </c:pt>
                <c:pt idx="919">
                  <c:v>3.6224676679678006E-2</c:v>
                </c:pt>
                <c:pt idx="920">
                  <c:v>3.5265056146963562E-2</c:v>
                </c:pt>
                <c:pt idx="921">
                  <c:v>3.4328659621829447E-2</c:v>
                </c:pt>
                <c:pt idx="922">
                  <c:v>3.3414988698564518E-2</c:v>
                </c:pt>
                <c:pt idx="923">
                  <c:v>3.2523553916092462E-2</c:v>
                </c:pt>
                <c:pt idx="924">
                  <c:v>3.1653874643532712E-2</c:v>
                </c:pt>
                <c:pt idx="925">
                  <c:v>3.0805478966023335E-2</c:v>
                </c:pt>
                <c:pt idx="926">
                  <c:v>2.9977903570841711E-2</c:v>
                </c:pt>
                <c:pt idx="927">
                  <c:v>2.9170693633858359E-2</c:v>
                </c:pt>
                <c:pt idx="928">
                  <c:v>2.8383402706357811E-2</c:v>
                </c:pt>
                <c:pt idx="929">
                  <c:v>2.7615592602259879E-2</c:v>
                </c:pt>
                <c:pt idx="930">
                  <c:v>2.686683328577286E-2</c:v>
                </c:pt>
                <c:pt idx="931">
                  <c:v>2.6136702759509686E-2</c:v>
                </c:pt>
                <c:pt idx="932">
                  <c:v>2.5424786953097193E-2</c:v>
                </c:pt>
                <c:pt idx="933">
                  <c:v>2.4730679612306877E-2</c:v>
                </c:pt>
                <c:pt idx="934">
                  <c:v>2.4053982188735234E-2</c:v>
                </c:pt>
                <c:pt idx="935">
                  <c:v>2.3394303730060427E-2</c:v>
                </c:pt>
                <c:pt idx="936">
                  <c:v>2.2751260770900873E-2</c:v>
                </c:pt>
                <c:pt idx="937">
                  <c:v>2.2124477224301269E-2</c:v>
                </c:pt>
                <c:pt idx="938">
                  <c:v>2.1513584273869103E-2</c:v>
                </c:pt>
                <c:pt idx="939">
                  <c:v>2.0918220266585252E-2</c:v>
                </c:pt>
                <c:pt idx="940">
                  <c:v>2.0338030606310242E-2</c:v>
                </c:pt>
                <c:pt idx="941">
                  <c:v>1.9772667648007725E-2</c:v>
                </c:pt>
                <c:pt idx="942">
                  <c:v>1.9221790592705124E-2</c:v>
                </c:pt>
                <c:pt idx="943">
                  <c:v>1.8685065383210474E-2</c:v>
                </c:pt>
                <c:pt idx="944">
                  <c:v>1.8162164600604807E-2</c:v>
                </c:pt>
                <c:pt idx="945">
                  <c:v>1.765276736152644E-2</c:v>
                </c:pt>
                <c:pt idx="946">
                  <c:v>1.7156559216265188E-2</c:v>
                </c:pt>
                <c:pt idx="947">
                  <c:v>1.6673232047681473E-2</c:v>
                </c:pt>
                <c:pt idx="948">
                  <c:v>1.6202483970965863E-2</c:v>
                </c:pt>
                <c:pt idx="949">
                  <c:v>1.5744019234253465E-2</c:v>
                </c:pt>
                <c:pt idx="950">
                  <c:v>1.5297548120106407E-2</c:v>
                </c:pt>
                <c:pt idx="951">
                  <c:v>1.4862786847877358E-2</c:v>
                </c:pt>
                <c:pt idx="952">
                  <c:v>1.4439457476966247E-2</c:v>
                </c:pt>
                <c:pt idx="953">
                  <c:v>1.4027287810981089E-2</c:v>
                </c:pt>
                <c:pt idx="954">
                  <c:v>1.3626011302813906E-2</c:v>
                </c:pt>
                <c:pt idx="955">
                  <c:v>1.3235366960641442E-2</c:v>
                </c:pt>
                <c:pt idx="956">
                  <c:v>1.2855099254859734E-2</c:v>
                </c:pt>
                <c:pt idx="957">
                  <c:v>1.2484958025961203E-2</c:v>
                </c:pt>
                <c:pt idx="958">
                  <c:v>1.2124698393362084E-2</c:v>
                </c:pt>
                <c:pt idx="959">
                  <c:v>1.1774080665187356E-2</c:v>
                </c:pt>
                <c:pt idx="960">
                  <c:v>1.1432870249019712E-2</c:v>
                </c:pt>
                <c:pt idx="961">
                  <c:v>1.1100837563618642E-2</c:v>
                </c:pt>
                <c:pt idx="962">
                  <c:v>1.0777757951614866E-2</c:v>
                </c:pt>
                <c:pt idx="963">
                  <c:v>1.0463411593184906E-2</c:v>
                </c:pt>
                <c:pt idx="964">
                  <c:v>1.0157583420710081E-2</c:v>
                </c:pt>
                <c:pt idx="965">
                  <c:v>9.8600630344234733E-3</c:v>
                </c:pt>
                <c:pt idx="966">
                  <c:v>9.5706446190479359E-3</c:v>
                </c:pt>
                <c:pt idx="967">
                  <c:v>9.2891268614279099E-3</c:v>
                </c:pt>
                <c:pt idx="968">
                  <c:v>9.015312869156843E-3</c:v>
                </c:pt>
                <c:pt idx="969">
                  <c:v>8.7490100902019672E-3</c:v>
                </c:pt>
                <c:pt idx="970">
                  <c:v>8.4900302335273962E-3</c:v>
                </c:pt>
                <c:pt idx="971">
                  <c:v>8.2381891907161928E-3</c:v>
                </c:pt>
                <c:pt idx="972">
                  <c:v>7.9933069585915902E-3</c:v>
                </c:pt>
                <c:pt idx="973">
                  <c:v>7.7552075628369178E-3</c:v>
                </c:pt>
                <c:pt idx="974">
                  <c:v>7.5237189826136436E-3</c:v>
                </c:pt>
                <c:pt idx="975">
                  <c:v>7.2986730761763234E-3</c:v>
                </c:pt>
                <c:pt idx="976">
                  <c:v>7.0799055074828856E-3</c:v>
                </c:pt>
                <c:pt idx="977">
                  <c:v>6.8672556737982898E-3</c:v>
                </c:pt>
                <c:pt idx="978">
                  <c:v>6.6605666342893013E-3</c:v>
                </c:pt>
                <c:pt idx="979">
                  <c:v>6.45968503960756E-3</c:v>
                </c:pt>
                <c:pt idx="980">
                  <c:v>6.2644610624580013E-3</c:v>
                </c:pt>
                <c:pt idx="981">
                  <c:v>6.0747483291491815E-3</c:v>
                </c:pt>
                <c:pt idx="982">
                  <c:v>5.8904038521217523E-3</c:v>
                </c:pt>
                <c:pt idx="983">
                  <c:v>5.7112879634510956E-3</c:v>
                </c:pt>
                <c:pt idx="984">
                  <c:v>5.5372642493197359E-3</c:v>
                </c:pt>
                <c:pt idx="985">
                  <c:v>5.3681994854548635E-3</c:v>
                </c:pt>
                <c:pt idx="986">
                  <c:v>5.2039635735260529E-3</c:v>
                </c:pt>
                <c:pt idx="987">
                  <c:v>5.0444294784979769E-3</c:v>
                </c:pt>
                <c:pt idx="988">
                  <c:v>4.8894731669325972E-3</c:v>
                </c:pt>
                <c:pt idx="989">
                  <c:v>4.7389735462351921E-3</c:v>
                </c:pt>
                <c:pt idx="990">
                  <c:v>4.5928124048381638E-3</c:v>
                </c:pt>
                <c:pt idx="991">
                  <c:v>4.4508743533165076E-3</c:v>
                </c:pt>
                <c:pt idx="992">
                  <c:v>4.3130467664284754E-3</c:v>
                </c:pt>
                <c:pt idx="993">
                  <c:v>4.1792197260748553E-3</c:v>
                </c:pt>
                <c:pt idx="994">
                  <c:v>4.049285965169994E-3</c:v>
                </c:pt>
                <c:pt idx="995">
                  <c:v>3.9231408124175606E-3</c:v>
                </c:pt>
                <c:pt idx="996">
                  <c:v>3.8006821379838926E-3</c:v>
                </c:pt>
                <c:pt idx="997">
                  <c:v>3.681810300061511E-3</c:v>
                </c:pt>
                <c:pt idx="998">
                  <c:v>3.5664280923152487E-3</c:v>
                </c:pt>
                <c:pt idx="999">
                  <c:v>3.4544406922033845E-3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4E7-4961-B2A7-378748BE80C1}"/>
            </c:ext>
          </c:extLst>
        </c:ser>
        <c:ser>
          <c:idx val="5"/>
          <c:order val="5"/>
          <c:tx>
            <c:strRef>
              <c:f>'G8 AL = TL ± w'!$L$64</c:f>
              <c:strCache>
                <c:ptCount val="1"/>
                <c:pt idx="0">
                  <c:v>LAL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F4E7-4961-B2A7-378748BE80C1}"/>
              </c:ext>
            </c:extLst>
          </c:dPt>
          <c:xVal>
            <c:numRef>
              <c:f>'G8 AL = TL ± w'!$L$65:$L$66</c:f>
              <c:numCache>
                <c:formatCode>0.0000</c:formatCode>
                <c:ptCount val="2"/>
                <c:pt idx="0">
                  <c:v>1499.880000097756</c:v>
                </c:pt>
                <c:pt idx="1">
                  <c:v>1499.880000097756</c:v>
                </c:pt>
              </c:numCache>
            </c:numRef>
          </c:xVal>
          <c:yVal>
            <c:numRef>
              <c:f>'G8 AL = TL ± w'!$O$65:$O$67</c:f>
              <c:numCache>
                <c:formatCode>##0.00E+0</c:formatCode>
                <c:ptCount val="3"/>
                <c:pt idx="0" formatCode="General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4E7-4961-B2A7-378748BE80C1}"/>
            </c:ext>
          </c:extLst>
        </c:ser>
        <c:ser>
          <c:idx val="6"/>
          <c:order val="6"/>
          <c:tx>
            <c:strRef>
              <c:f>'G8 AL = TL ± w'!$M$64</c:f>
              <c:strCache>
                <c:ptCount val="1"/>
                <c:pt idx="0">
                  <c:v>UAL</c:v>
                </c:pt>
              </c:strCache>
            </c:strRef>
          </c:tx>
          <c:spPr>
            <a:ln w="38100"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F4E7-4961-B2A7-378748BE80C1}"/>
              </c:ext>
            </c:extLst>
          </c:dPt>
          <c:xVal>
            <c:numRef>
              <c:f>'G8 AL = TL ± w'!$M$65:$M$66</c:f>
              <c:numCache>
                <c:formatCode>0.0000</c:formatCode>
                <c:ptCount val="2"/>
                <c:pt idx="0">
                  <c:v>1500.119999902244</c:v>
                </c:pt>
                <c:pt idx="1">
                  <c:v>1500.119999902244</c:v>
                </c:pt>
              </c:numCache>
            </c:numRef>
          </c:xVal>
          <c:yVal>
            <c:numRef>
              <c:f>'G8 AL = TL ± w'!$O$65:$O$66</c:f>
              <c:numCache>
                <c:formatCode>##0.00E+0</c:formatCode>
                <c:ptCount val="2"/>
                <c:pt idx="0" formatCode="General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4E7-4961-B2A7-378748BE8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0163552"/>
        <c:axId val="610163944"/>
      </c:scatterChart>
      <c:valAx>
        <c:axId val="610163552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944"/>
        <c:crosses val="autoZero"/>
        <c:crossBetween val="midCat"/>
      </c:valAx>
      <c:valAx>
        <c:axId val="610163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552"/>
        <c:crosses val="autoZero"/>
        <c:crossBetween val="midCat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043064849211747E-2"/>
          <c:y val="0.89241813371356238"/>
          <c:w val="0.8545222379612637"/>
          <c:h val="7.82327286084836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6699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FF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37556028408804E-2"/>
          <c:y val="6.6666827418083094E-2"/>
          <c:w val="0.88281317353300004"/>
          <c:h val="0.74814995213626601"/>
        </c:manualLayout>
      </c:layout>
      <c:scatterChart>
        <c:scatterStyle val="lineMarker"/>
        <c:varyColors val="0"/>
        <c:ser>
          <c:idx val="1"/>
          <c:order val="0"/>
          <c:tx>
            <c:strRef>
              <c:f>'Guard Band Change MU'!$N$60</c:f>
              <c:strCache>
                <c:ptCount val="1"/>
                <c:pt idx="0">
                  <c:v>MV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03-400F-B4A7-4DDCBFEE8B59}"/>
              </c:ext>
            </c:extLst>
          </c:dPt>
          <c:xVal>
            <c:numRef>
              <c:f>'Guard Band Change MU'!$N$61:$N$62</c:f>
              <c:numCache>
                <c:formatCode>0.0000</c:formatCode>
                <c:ptCount val="2"/>
                <c:pt idx="0">
                  <c:v>1500.12</c:v>
                </c:pt>
                <c:pt idx="1">
                  <c:v>1500.12</c:v>
                </c:pt>
              </c:numCache>
            </c:numRef>
          </c:xVal>
          <c:yVal>
            <c:numRef>
              <c:f>'Guard Band Change MU'!$O$61:$O$62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03-400F-B4A7-4DDCBFEE8B59}"/>
            </c:ext>
          </c:extLst>
        </c:ser>
        <c:ser>
          <c:idx val="2"/>
          <c:order val="1"/>
          <c:tx>
            <c:strRef>
              <c:f>'Guard Band Change MU'!$L$60</c:f>
              <c:strCache>
                <c:ptCount val="1"/>
                <c:pt idx="0">
                  <c:v>LSL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C03-400F-B4A7-4DDCBFEE8B59}"/>
              </c:ext>
            </c:extLst>
          </c:dPt>
          <c:xVal>
            <c:numRef>
              <c:f>'Guard Band Change MU'!$L$61:$L$62</c:f>
              <c:numCache>
                <c:formatCode>0.0000</c:formatCode>
                <c:ptCount val="2"/>
                <c:pt idx="0">
                  <c:v>1499.8</c:v>
                </c:pt>
                <c:pt idx="1">
                  <c:v>1499.8</c:v>
                </c:pt>
              </c:numCache>
            </c:numRef>
          </c:xVal>
          <c:yVal>
            <c:numRef>
              <c:f>'Guard Band Change MU'!$O$61:$O$62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03-400F-B4A7-4DDCBFEE8B59}"/>
            </c:ext>
          </c:extLst>
        </c:ser>
        <c:ser>
          <c:idx val="3"/>
          <c:order val="2"/>
          <c:tx>
            <c:strRef>
              <c:f>'Guard Band Change MU'!$K$60</c:f>
              <c:strCache>
                <c:ptCount val="1"/>
                <c:pt idx="0">
                  <c:v>Nominal Value</c:v>
                </c:pt>
              </c:strCache>
            </c:strRef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666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3C03-400F-B4A7-4DDCBFEE8B59}"/>
              </c:ext>
            </c:extLst>
          </c:dPt>
          <c:xVal>
            <c:numRef>
              <c:f>'Guard Band Change MU'!$K$61:$K$62</c:f>
              <c:numCache>
                <c:formatCode>0.0000</c:formatCode>
                <c:ptCount val="2"/>
                <c:pt idx="0">
                  <c:v>1500</c:v>
                </c:pt>
                <c:pt idx="1">
                  <c:v>1500</c:v>
                </c:pt>
              </c:numCache>
            </c:numRef>
          </c:xVal>
          <c:yVal>
            <c:numRef>
              <c:f>'Guard Band Change MU'!$O$61:$O$62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03-400F-B4A7-4DDCBFEE8B59}"/>
            </c:ext>
          </c:extLst>
        </c:ser>
        <c:ser>
          <c:idx val="4"/>
          <c:order val="3"/>
          <c:tx>
            <c:strRef>
              <c:f>'Guard Band Change MU'!$M$60</c:f>
              <c:strCache>
                <c:ptCount val="1"/>
                <c:pt idx="0">
                  <c:v>USL</c:v>
                </c:pt>
              </c:strCache>
            </c:strRef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C03-400F-B4A7-4DDCBFEE8B59}"/>
              </c:ext>
            </c:extLst>
          </c:dPt>
          <c:xVal>
            <c:numRef>
              <c:f>'Guard Band Change MU'!$M$61:$M$62</c:f>
              <c:numCache>
                <c:formatCode>0.0000</c:formatCode>
                <c:ptCount val="2"/>
                <c:pt idx="0">
                  <c:v>1500.2</c:v>
                </c:pt>
                <c:pt idx="1">
                  <c:v>1500.2</c:v>
                </c:pt>
              </c:numCache>
            </c:numRef>
          </c:xVal>
          <c:yVal>
            <c:numRef>
              <c:f>'Guard Band Change MU'!$O$61:$O$62</c:f>
              <c:numCache>
                <c:formatCode>General</c:formatCode>
                <c:ptCount val="2"/>
                <c:pt idx="0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C03-400F-B4A7-4DDCBFEE8B59}"/>
            </c:ext>
          </c:extLst>
        </c:ser>
        <c:ser>
          <c:idx val="0"/>
          <c:order val="4"/>
          <c:tx>
            <c:v>Uncert. Dist</c:v>
          </c:tx>
          <c:spPr>
            <a:ln w="254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'Guard Band Change MU'!$H$69:$H$1068</c:f>
              <c:numCache>
                <c:formatCode>##0.00E+0</c:formatCode>
                <c:ptCount val="1000"/>
                <c:pt idx="0">
                  <c:v>1499.9599999999998</c:v>
                </c:pt>
                <c:pt idx="1">
                  <c:v>1499.9603199999999</c:v>
                </c:pt>
                <c:pt idx="2" formatCode="General">
                  <c:v>1499.96064</c:v>
                </c:pt>
                <c:pt idx="3" formatCode="General">
                  <c:v>1499.9609600000001</c:v>
                </c:pt>
                <c:pt idx="4" formatCode="General">
                  <c:v>1499.9612800000002</c:v>
                </c:pt>
                <c:pt idx="5" formatCode="General">
                  <c:v>1499.9616000000003</c:v>
                </c:pt>
                <c:pt idx="6" formatCode="General">
                  <c:v>1499.9619200000004</c:v>
                </c:pt>
                <c:pt idx="7" formatCode="General">
                  <c:v>1499.9622400000005</c:v>
                </c:pt>
                <c:pt idx="8" formatCode="General">
                  <c:v>1499.9625600000006</c:v>
                </c:pt>
                <c:pt idx="9" formatCode="General">
                  <c:v>1499.9628800000007</c:v>
                </c:pt>
                <c:pt idx="10" formatCode="General">
                  <c:v>1499.9632000000008</c:v>
                </c:pt>
                <c:pt idx="11" formatCode="General">
                  <c:v>1499.9635200000009</c:v>
                </c:pt>
                <c:pt idx="12" formatCode="General">
                  <c:v>1499.963840000001</c:v>
                </c:pt>
                <c:pt idx="13" formatCode="General">
                  <c:v>1499.9641600000011</c:v>
                </c:pt>
                <c:pt idx="14" formatCode="General">
                  <c:v>1499.9644800000012</c:v>
                </c:pt>
                <c:pt idx="15" formatCode="General">
                  <c:v>1499.9648000000013</c:v>
                </c:pt>
                <c:pt idx="16" formatCode="General">
                  <c:v>1499.9651200000014</c:v>
                </c:pt>
                <c:pt idx="17" formatCode="General">
                  <c:v>1499.9654400000015</c:v>
                </c:pt>
                <c:pt idx="18" formatCode="General">
                  <c:v>1499.9657600000016</c:v>
                </c:pt>
                <c:pt idx="19" formatCode="General">
                  <c:v>1499.9660800000017</c:v>
                </c:pt>
                <c:pt idx="20" formatCode="General">
                  <c:v>1499.9664000000018</c:v>
                </c:pt>
                <c:pt idx="21" formatCode="General">
                  <c:v>1499.9667200000019</c:v>
                </c:pt>
                <c:pt idx="22" formatCode="General">
                  <c:v>1499.967040000002</c:v>
                </c:pt>
                <c:pt idx="23" formatCode="General">
                  <c:v>1499.9673600000021</c:v>
                </c:pt>
                <c:pt idx="24" formatCode="General">
                  <c:v>1499.9676800000022</c:v>
                </c:pt>
                <c:pt idx="25" formatCode="General">
                  <c:v>1499.9680000000023</c:v>
                </c:pt>
                <c:pt idx="26" formatCode="General">
                  <c:v>1499.9683200000024</c:v>
                </c:pt>
                <c:pt idx="27" formatCode="General">
                  <c:v>1499.9686400000026</c:v>
                </c:pt>
                <c:pt idx="28" formatCode="General">
                  <c:v>1499.9689600000027</c:v>
                </c:pt>
                <c:pt idx="29" formatCode="General">
                  <c:v>1499.9692800000028</c:v>
                </c:pt>
                <c:pt idx="30" formatCode="General">
                  <c:v>1499.9696000000029</c:v>
                </c:pt>
                <c:pt idx="31" formatCode="General">
                  <c:v>1499.969920000003</c:v>
                </c:pt>
                <c:pt idx="32" formatCode="General">
                  <c:v>1499.9702400000031</c:v>
                </c:pt>
                <c:pt idx="33" formatCode="General">
                  <c:v>1499.9705600000032</c:v>
                </c:pt>
                <c:pt idx="34" formatCode="General">
                  <c:v>1499.9708800000033</c:v>
                </c:pt>
                <c:pt idx="35" formatCode="General">
                  <c:v>1499.9712000000034</c:v>
                </c:pt>
                <c:pt idx="36" formatCode="General">
                  <c:v>1499.9715200000035</c:v>
                </c:pt>
                <c:pt idx="37" formatCode="General">
                  <c:v>1499.9718400000036</c:v>
                </c:pt>
                <c:pt idx="38" formatCode="General">
                  <c:v>1499.9721600000037</c:v>
                </c:pt>
                <c:pt idx="39" formatCode="General">
                  <c:v>1499.9724800000038</c:v>
                </c:pt>
                <c:pt idx="40" formatCode="General">
                  <c:v>1499.9728000000039</c:v>
                </c:pt>
                <c:pt idx="41" formatCode="General">
                  <c:v>1499.973120000004</c:v>
                </c:pt>
                <c:pt idx="42" formatCode="General">
                  <c:v>1499.9734400000041</c:v>
                </c:pt>
                <c:pt idx="43" formatCode="General">
                  <c:v>1499.9737600000042</c:v>
                </c:pt>
                <c:pt idx="44" formatCode="General">
                  <c:v>1499.9740800000043</c:v>
                </c:pt>
                <c:pt idx="45" formatCode="General">
                  <c:v>1499.9744000000044</c:v>
                </c:pt>
                <c:pt idx="46" formatCode="General">
                  <c:v>1499.9747200000045</c:v>
                </c:pt>
                <c:pt idx="47" formatCode="General">
                  <c:v>1499.9750400000046</c:v>
                </c:pt>
                <c:pt idx="48" formatCode="General">
                  <c:v>1499.9753600000047</c:v>
                </c:pt>
                <c:pt idx="49" formatCode="General">
                  <c:v>1499.9756800000048</c:v>
                </c:pt>
                <c:pt idx="50" formatCode="General">
                  <c:v>1499.9760000000049</c:v>
                </c:pt>
                <c:pt idx="51" formatCode="General">
                  <c:v>1499.976320000005</c:v>
                </c:pt>
                <c:pt idx="52" formatCode="General">
                  <c:v>1499.9766400000051</c:v>
                </c:pt>
                <c:pt idx="53" formatCode="General">
                  <c:v>1499.9769600000052</c:v>
                </c:pt>
                <c:pt idx="54" formatCode="General">
                  <c:v>1499.9772800000053</c:v>
                </c:pt>
                <c:pt idx="55" formatCode="General">
                  <c:v>1499.9776000000054</c:v>
                </c:pt>
                <c:pt idx="56" formatCode="General">
                  <c:v>1499.9779200000055</c:v>
                </c:pt>
                <c:pt idx="57" formatCode="General">
                  <c:v>1499.9782400000056</c:v>
                </c:pt>
                <c:pt idx="58" formatCode="General">
                  <c:v>1499.9785600000057</c:v>
                </c:pt>
                <c:pt idx="59" formatCode="General">
                  <c:v>1499.9788800000058</c:v>
                </c:pt>
                <c:pt idx="60" formatCode="General">
                  <c:v>1499.9792000000059</c:v>
                </c:pt>
                <c:pt idx="61" formatCode="General">
                  <c:v>1499.979520000006</c:v>
                </c:pt>
                <c:pt idx="62" formatCode="General">
                  <c:v>1499.9798400000061</c:v>
                </c:pt>
                <c:pt idx="63" formatCode="General">
                  <c:v>1499.9801600000062</c:v>
                </c:pt>
                <c:pt idx="64" formatCode="General">
                  <c:v>1499.9804800000063</c:v>
                </c:pt>
                <c:pt idx="65" formatCode="General">
                  <c:v>1499.9808000000064</c:v>
                </c:pt>
                <c:pt idx="66" formatCode="General">
                  <c:v>1499.9811200000065</c:v>
                </c:pt>
                <c:pt idx="67" formatCode="General">
                  <c:v>1499.9814400000066</c:v>
                </c:pt>
                <c:pt idx="68" formatCode="General">
                  <c:v>1499.9817600000067</c:v>
                </c:pt>
                <c:pt idx="69" formatCode="General">
                  <c:v>1499.9820800000068</c:v>
                </c:pt>
                <c:pt idx="70" formatCode="General">
                  <c:v>1499.9824000000069</c:v>
                </c:pt>
                <c:pt idx="71" formatCode="General">
                  <c:v>1499.982720000007</c:v>
                </c:pt>
                <c:pt idx="72" formatCode="General">
                  <c:v>1499.9830400000071</c:v>
                </c:pt>
                <c:pt idx="73" formatCode="General">
                  <c:v>1499.9833600000072</c:v>
                </c:pt>
                <c:pt idx="74" formatCode="General">
                  <c:v>1499.9836800000073</c:v>
                </c:pt>
                <c:pt idx="75" formatCode="General">
                  <c:v>1499.9840000000074</c:v>
                </c:pt>
                <c:pt idx="76" formatCode="General">
                  <c:v>1499.9843200000075</c:v>
                </c:pt>
                <c:pt idx="77" formatCode="General">
                  <c:v>1499.9846400000076</c:v>
                </c:pt>
                <c:pt idx="78" formatCode="General">
                  <c:v>1499.9849600000077</c:v>
                </c:pt>
                <c:pt idx="79" formatCode="General">
                  <c:v>1499.9852800000078</c:v>
                </c:pt>
                <c:pt idx="80" formatCode="General">
                  <c:v>1499.9856000000079</c:v>
                </c:pt>
                <c:pt idx="81" formatCode="General">
                  <c:v>1499.985920000008</c:v>
                </c:pt>
                <c:pt idx="82" formatCode="General">
                  <c:v>1499.9862400000081</c:v>
                </c:pt>
                <c:pt idx="83" formatCode="General">
                  <c:v>1499.9865600000082</c:v>
                </c:pt>
                <c:pt idx="84" formatCode="General">
                  <c:v>1499.9868800000083</c:v>
                </c:pt>
                <c:pt idx="85" formatCode="General">
                  <c:v>1499.9872000000084</c:v>
                </c:pt>
                <c:pt idx="86" formatCode="General">
                  <c:v>1499.9875200000085</c:v>
                </c:pt>
                <c:pt idx="87" formatCode="General">
                  <c:v>1499.9878400000086</c:v>
                </c:pt>
                <c:pt idx="88" formatCode="General">
                  <c:v>1499.9881600000087</c:v>
                </c:pt>
                <c:pt idx="89" formatCode="General">
                  <c:v>1499.9884800000088</c:v>
                </c:pt>
                <c:pt idx="90" formatCode="General">
                  <c:v>1499.988800000009</c:v>
                </c:pt>
                <c:pt idx="91" formatCode="General">
                  <c:v>1499.9891200000091</c:v>
                </c:pt>
                <c:pt idx="92" formatCode="General">
                  <c:v>1499.9894400000092</c:v>
                </c:pt>
                <c:pt idx="93" formatCode="General">
                  <c:v>1499.9897600000093</c:v>
                </c:pt>
                <c:pt idx="94" formatCode="General">
                  <c:v>1499.9900800000094</c:v>
                </c:pt>
                <c:pt idx="95" formatCode="General">
                  <c:v>1499.9904000000095</c:v>
                </c:pt>
                <c:pt idx="96" formatCode="General">
                  <c:v>1499.9907200000096</c:v>
                </c:pt>
                <c:pt idx="97" formatCode="General">
                  <c:v>1499.9910400000097</c:v>
                </c:pt>
                <c:pt idx="98" formatCode="General">
                  <c:v>1499.9913600000098</c:v>
                </c:pt>
                <c:pt idx="99" formatCode="General">
                  <c:v>1499.9916800000099</c:v>
                </c:pt>
                <c:pt idx="100" formatCode="General">
                  <c:v>1499.99200000001</c:v>
                </c:pt>
                <c:pt idx="101" formatCode="General">
                  <c:v>1499.9923200000101</c:v>
                </c:pt>
                <c:pt idx="102" formatCode="General">
                  <c:v>1499.9926400000102</c:v>
                </c:pt>
                <c:pt idx="103" formatCode="General">
                  <c:v>1499.9929600000103</c:v>
                </c:pt>
                <c:pt idx="104" formatCode="General">
                  <c:v>1499.9932800000104</c:v>
                </c:pt>
                <c:pt idx="105" formatCode="General">
                  <c:v>1499.9936000000105</c:v>
                </c:pt>
                <c:pt idx="106" formatCode="General">
                  <c:v>1499.9939200000106</c:v>
                </c:pt>
                <c:pt idx="107" formatCode="General">
                  <c:v>1499.9942400000107</c:v>
                </c:pt>
                <c:pt idx="108" formatCode="General">
                  <c:v>1499.9945600000108</c:v>
                </c:pt>
                <c:pt idx="109" formatCode="General">
                  <c:v>1499.9948800000109</c:v>
                </c:pt>
                <c:pt idx="110" formatCode="General">
                  <c:v>1499.995200000011</c:v>
                </c:pt>
                <c:pt idx="111" formatCode="General">
                  <c:v>1499.9955200000111</c:v>
                </c:pt>
                <c:pt idx="112" formatCode="General">
                  <c:v>1499.9958400000112</c:v>
                </c:pt>
                <c:pt idx="113" formatCode="General">
                  <c:v>1499.9961600000113</c:v>
                </c:pt>
                <c:pt idx="114" formatCode="General">
                  <c:v>1499.9964800000114</c:v>
                </c:pt>
                <c:pt idx="115" formatCode="General">
                  <c:v>1499.9968000000115</c:v>
                </c:pt>
                <c:pt idx="116" formatCode="General">
                  <c:v>1499.9971200000116</c:v>
                </c:pt>
                <c:pt idx="117" formatCode="General">
                  <c:v>1499.9974400000117</c:v>
                </c:pt>
                <c:pt idx="118" formatCode="General">
                  <c:v>1499.9977600000118</c:v>
                </c:pt>
                <c:pt idx="119" formatCode="General">
                  <c:v>1499.9980800000119</c:v>
                </c:pt>
                <c:pt idx="120" formatCode="General">
                  <c:v>1499.998400000012</c:v>
                </c:pt>
                <c:pt idx="121" formatCode="General">
                  <c:v>1499.9987200000121</c:v>
                </c:pt>
                <c:pt idx="122" formatCode="General">
                  <c:v>1499.9990400000122</c:v>
                </c:pt>
                <c:pt idx="123" formatCode="General">
                  <c:v>1499.9993600000123</c:v>
                </c:pt>
                <c:pt idx="124" formatCode="General">
                  <c:v>1499.9996800000124</c:v>
                </c:pt>
                <c:pt idx="125" formatCode="General">
                  <c:v>1500.0000000000125</c:v>
                </c:pt>
                <c:pt idx="126" formatCode="General">
                  <c:v>1500.0003200000126</c:v>
                </c:pt>
                <c:pt idx="127" formatCode="General">
                  <c:v>1500.0006400000127</c:v>
                </c:pt>
                <c:pt idx="128" formatCode="General">
                  <c:v>1500.0009600000128</c:v>
                </c:pt>
                <c:pt idx="129" formatCode="General">
                  <c:v>1500.0012800000129</c:v>
                </c:pt>
                <c:pt idx="130" formatCode="General">
                  <c:v>1500.001600000013</c:v>
                </c:pt>
                <c:pt idx="131" formatCode="General">
                  <c:v>1500.0019200000131</c:v>
                </c:pt>
                <c:pt idx="132" formatCode="General">
                  <c:v>1500.0022400000132</c:v>
                </c:pt>
                <c:pt idx="133" formatCode="General">
                  <c:v>1500.0025600000133</c:v>
                </c:pt>
                <c:pt idx="134" formatCode="General">
                  <c:v>1500.0028800000134</c:v>
                </c:pt>
                <c:pt idx="135" formatCode="General">
                  <c:v>1500.0032000000135</c:v>
                </c:pt>
                <c:pt idx="136" formatCode="General">
                  <c:v>1500.0035200000136</c:v>
                </c:pt>
                <c:pt idx="137" formatCode="General">
                  <c:v>1500.0038400000137</c:v>
                </c:pt>
                <c:pt idx="138" formatCode="General">
                  <c:v>1500.0041600000138</c:v>
                </c:pt>
                <c:pt idx="139" formatCode="General">
                  <c:v>1500.0044800000139</c:v>
                </c:pt>
                <c:pt idx="140" formatCode="General">
                  <c:v>1500.004800000014</c:v>
                </c:pt>
                <c:pt idx="141" formatCode="General">
                  <c:v>1500.0051200000141</c:v>
                </c:pt>
                <c:pt idx="142" formatCode="General">
                  <c:v>1500.0054400000142</c:v>
                </c:pt>
                <c:pt idx="143" formatCode="General">
                  <c:v>1500.0057600000143</c:v>
                </c:pt>
                <c:pt idx="144" formatCode="General">
                  <c:v>1500.0060800000144</c:v>
                </c:pt>
                <c:pt idx="145" formatCode="General">
                  <c:v>1500.0064000000145</c:v>
                </c:pt>
                <c:pt idx="146" formatCode="General">
                  <c:v>1500.0067200000146</c:v>
                </c:pt>
                <c:pt idx="147" formatCode="General">
                  <c:v>1500.0070400000147</c:v>
                </c:pt>
                <c:pt idx="148" formatCode="General">
                  <c:v>1500.0073600000148</c:v>
                </c:pt>
                <c:pt idx="149" formatCode="General">
                  <c:v>1500.0076800000149</c:v>
                </c:pt>
                <c:pt idx="150" formatCode="General">
                  <c:v>1500.008000000015</c:v>
                </c:pt>
                <c:pt idx="151" formatCode="General">
                  <c:v>1500.0083200000151</c:v>
                </c:pt>
                <c:pt idx="152" formatCode="General">
                  <c:v>1500.0086400000152</c:v>
                </c:pt>
                <c:pt idx="153" formatCode="General">
                  <c:v>1500.0089600000153</c:v>
                </c:pt>
                <c:pt idx="154" formatCode="General">
                  <c:v>1500.0092800000155</c:v>
                </c:pt>
                <c:pt idx="155" formatCode="General">
                  <c:v>1500.0096000000156</c:v>
                </c:pt>
                <c:pt idx="156" formatCode="General">
                  <c:v>1500.0099200000157</c:v>
                </c:pt>
                <c:pt idx="157" formatCode="General">
                  <c:v>1500.0102400000158</c:v>
                </c:pt>
                <c:pt idx="158" formatCode="General">
                  <c:v>1500.0105600000159</c:v>
                </c:pt>
                <c:pt idx="159" formatCode="General">
                  <c:v>1500.010880000016</c:v>
                </c:pt>
                <c:pt idx="160" formatCode="General">
                  <c:v>1500.0112000000161</c:v>
                </c:pt>
                <c:pt idx="161" formatCode="General">
                  <c:v>1500.0115200000162</c:v>
                </c:pt>
                <c:pt idx="162" formatCode="General">
                  <c:v>1500.0118400000163</c:v>
                </c:pt>
                <c:pt idx="163" formatCode="General">
                  <c:v>1500.0121600000164</c:v>
                </c:pt>
                <c:pt idx="164" formatCode="General">
                  <c:v>1500.0124800000165</c:v>
                </c:pt>
                <c:pt idx="165" formatCode="General">
                  <c:v>1500.0128000000166</c:v>
                </c:pt>
                <c:pt idx="166" formatCode="General">
                  <c:v>1500.0131200000167</c:v>
                </c:pt>
                <c:pt idx="167" formatCode="General">
                  <c:v>1500.0134400000168</c:v>
                </c:pt>
                <c:pt idx="168" formatCode="General">
                  <c:v>1500.0137600000169</c:v>
                </c:pt>
                <c:pt idx="169" formatCode="General">
                  <c:v>1500.014080000017</c:v>
                </c:pt>
                <c:pt idx="170" formatCode="General">
                  <c:v>1500.0144000000171</c:v>
                </c:pt>
                <c:pt idx="171" formatCode="General">
                  <c:v>1500.0147200000172</c:v>
                </c:pt>
                <c:pt idx="172" formatCode="General">
                  <c:v>1500.0150400000173</c:v>
                </c:pt>
                <c:pt idx="173" formatCode="General">
                  <c:v>1500.0153600000174</c:v>
                </c:pt>
                <c:pt idx="174" formatCode="General">
                  <c:v>1500.0156800000175</c:v>
                </c:pt>
                <c:pt idx="175" formatCode="General">
                  <c:v>1500.0160000000176</c:v>
                </c:pt>
                <c:pt idx="176" formatCode="General">
                  <c:v>1500.0163200000177</c:v>
                </c:pt>
                <c:pt idx="177" formatCode="General">
                  <c:v>1500.0166400000178</c:v>
                </c:pt>
                <c:pt idx="178" formatCode="General">
                  <c:v>1500.0169600000179</c:v>
                </c:pt>
                <c:pt idx="179" formatCode="General">
                  <c:v>1500.017280000018</c:v>
                </c:pt>
                <c:pt idx="180" formatCode="General">
                  <c:v>1500.0176000000181</c:v>
                </c:pt>
                <c:pt idx="181" formatCode="General">
                  <c:v>1500.0179200000182</c:v>
                </c:pt>
                <c:pt idx="182" formatCode="General">
                  <c:v>1500.0182400000183</c:v>
                </c:pt>
                <c:pt idx="183" formatCode="General">
                  <c:v>1500.0185600000184</c:v>
                </c:pt>
                <c:pt idx="184" formatCode="General">
                  <c:v>1500.0188800000185</c:v>
                </c:pt>
                <c:pt idx="185" formatCode="General">
                  <c:v>1500.0192000000186</c:v>
                </c:pt>
                <c:pt idx="186" formatCode="General">
                  <c:v>1500.0195200000187</c:v>
                </c:pt>
                <c:pt idx="187" formatCode="General">
                  <c:v>1500.0198400000188</c:v>
                </c:pt>
                <c:pt idx="188" formatCode="General">
                  <c:v>1500.0201600000189</c:v>
                </c:pt>
                <c:pt idx="189" formatCode="General">
                  <c:v>1500.020480000019</c:v>
                </c:pt>
                <c:pt idx="190" formatCode="General">
                  <c:v>1500.0208000000191</c:v>
                </c:pt>
                <c:pt idx="191" formatCode="General">
                  <c:v>1500.0211200000192</c:v>
                </c:pt>
                <c:pt idx="192" formatCode="General">
                  <c:v>1500.0214400000193</c:v>
                </c:pt>
                <c:pt idx="193" formatCode="General">
                  <c:v>1500.0217600000194</c:v>
                </c:pt>
                <c:pt idx="194" formatCode="General">
                  <c:v>1500.0220800000195</c:v>
                </c:pt>
                <c:pt idx="195" formatCode="General">
                  <c:v>1500.0224000000196</c:v>
                </c:pt>
                <c:pt idx="196" formatCode="General">
                  <c:v>1500.0227200000197</c:v>
                </c:pt>
                <c:pt idx="197" formatCode="General">
                  <c:v>1500.0230400000198</c:v>
                </c:pt>
                <c:pt idx="198" formatCode="General">
                  <c:v>1500.0233600000199</c:v>
                </c:pt>
                <c:pt idx="199" formatCode="General">
                  <c:v>1500.02368000002</c:v>
                </c:pt>
                <c:pt idx="200" formatCode="General">
                  <c:v>1500.0240000000201</c:v>
                </c:pt>
                <c:pt idx="201" formatCode="General">
                  <c:v>1500.0243200000202</c:v>
                </c:pt>
                <c:pt idx="202" formatCode="General">
                  <c:v>1500.0246400000203</c:v>
                </c:pt>
                <c:pt idx="203" formatCode="General">
                  <c:v>1500.0249600000204</c:v>
                </c:pt>
                <c:pt idx="204" formatCode="General">
                  <c:v>1500.0252800000205</c:v>
                </c:pt>
                <c:pt idx="205" formatCode="General">
                  <c:v>1500.0256000000206</c:v>
                </c:pt>
                <c:pt idx="206" formatCode="General">
                  <c:v>1500.0259200000207</c:v>
                </c:pt>
                <c:pt idx="207" formatCode="General">
                  <c:v>1500.0262400000208</c:v>
                </c:pt>
                <c:pt idx="208" formatCode="General">
                  <c:v>1500.0265600000209</c:v>
                </c:pt>
                <c:pt idx="209" formatCode="General">
                  <c:v>1500.026880000021</c:v>
                </c:pt>
                <c:pt idx="210" formatCode="General">
                  <c:v>1500.0272000000211</c:v>
                </c:pt>
                <c:pt idx="211" formatCode="General">
                  <c:v>1500.0275200000212</c:v>
                </c:pt>
                <c:pt idx="212" formatCode="General">
                  <c:v>1500.0278400000213</c:v>
                </c:pt>
                <c:pt idx="213" formatCode="General">
                  <c:v>1500.0281600000214</c:v>
                </c:pt>
                <c:pt idx="214" formatCode="General">
                  <c:v>1500.0284800000215</c:v>
                </c:pt>
                <c:pt idx="215" formatCode="General">
                  <c:v>1500.0288000000216</c:v>
                </c:pt>
                <c:pt idx="216" formatCode="General">
                  <c:v>1500.0291200000217</c:v>
                </c:pt>
                <c:pt idx="217" formatCode="General">
                  <c:v>1500.0294400000219</c:v>
                </c:pt>
                <c:pt idx="218" formatCode="General">
                  <c:v>1500.029760000022</c:v>
                </c:pt>
                <c:pt idx="219" formatCode="General">
                  <c:v>1500.0300800000221</c:v>
                </c:pt>
                <c:pt idx="220" formatCode="General">
                  <c:v>1500.0304000000222</c:v>
                </c:pt>
                <c:pt idx="221" formatCode="General">
                  <c:v>1500.0307200000223</c:v>
                </c:pt>
                <c:pt idx="222" formatCode="General">
                  <c:v>1500.0310400000224</c:v>
                </c:pt>
                <c:pt idx="223" formatCode="General">
                  <c:v>1500.0313600000225</c:v>
                </c:pt>
                <c:pt idx="224" formatCode="General">
                  <c:v>1500.0316800000226</c:v>
                </c:pt>
                <c:pt idx="225" formatCode="General">
                  <c:v>1500.0320000000227</c:v>
                </c:pt>
                <c:pt idx="226" formatCode="General">
                  <c:v>1500.0323200000228</c:v>
                </c:pt>
                <c:pt idx="227" formatCode="General">
                  <c:v>1500.0326400000229</c:v>
                </c:pt>
                <c:pt idx="228" formatCode="General">
                  <c:v>1500.032960000023</c:v>
                </c:pt>
                <c:pt idx="229" formatCode="General">
                  <c:v>1500.0332800000231</c:v>
                </c:pt>
                <c:pt idx="230" formatCode="General">
                  <c:v>1500.0336000000232</c:v>
                </c:pt>
                <c:pt idx="231" formatCode="General">
                  <c:v>1500.0339200000233</c:v>
                </c:pt>
                <c:pt idx="232" formatCode="General">
                  <c:v>1500.0342400000234</c:v>
                </c:pt>
                <c:pt idx="233" formatCode="General">
                  <c:v>1500.0345600000235</c:v>
                </c:pt>
                <c:pt idx="234" formatCode="General">
                  <c:v>1500.0348800000236</c:v>
                </c:pt>
                <c:pt idx="235" formatCode="General">
                  <c:v>1500.0352000000237</c:v>
                </c:pt>
                <c:pt idx="236" formatCode="General">
                  <c:v>1500.0355200000238</c:v>
                </c:pt>
                <c:pt idx="237" formatCode="General">
                  <c:v>1500.0358400000239</c:v>
                </c:pt>
                <c:pt idx="238" formatCode="General">
                  <c:v>1500.036160000024</c:v>
                </c:pt>
                <c:pt idx="239" formatCode="General">
                  <c:v>1500.0364800000241</c:v>
                </c:pt>
                <c:pt idx="240" formatCode="General">
                  <c:v>1500.0368000000242</c:v>
                </c:pt>
                <c:pt idx="241" formatCode="General">
                  <c:v>1500.0371200000243</c:v>
                </c:pt>
                <c:pt idx="242" formatCode="General">
                  <c:v>1500.0374400000244</c:v>
                </c:pt>
                <c:pt idx="243" formatCode="General">
                  <c:v>1500.0377600000245</c:v>
                </c:pt>
                <c:pt idx="244" formatCode="General">
                  <c:v>1500.0380800000246</c:v>
                </c:pt>
                <c:pt idx="245" formatCode="General">
                  <c:v>1500.0384000000247</c:v>
                </c:pt>
                <c:pt idx="246" formatCode="General">
                  <c:v>1500.0387200000248</c:v>
                </c:pt>
                <c:pt idx="247" formatCode="General">
                  <c:v>1500.0390400000249</c:v>
                </c:pt>
                <c:pt idx="248" formatCode="General">
                  <c:v>1500.039360000025</c:v>
                </c:pt>
                <c:pt idx="249" formatCode="General">
                  <c:v>1500.0396800000251</c:v>
                </c:pt>
                <c:pt idx="250" formatCode="General">
                  <c:v>1500.0400000000252</c:v>
                </c:pt>
                <c:pt idx="251" formatCode="General">
                  <c:v>1500.0403200000253</c:v>
                </c:pt>
                <c:pt idx="252" formatCode="General">
                  <c:v>1500.0406400000254</c:v>
                </c:pt>
                <c:pt idx="253" formatCode="General">
                  <c:v>1500.0409600000255</c:v>
                </c:pt>
                <c:pt idx="254" formatCode="General">
                  <c:v>1500.0412800000256</c:v>
                </c:pt>
                <c:pt idx="255" formatCode="General">
                  <c:v>1500.0416000000257</c:v>
                </c:pt>
                <c:pt idx="256" formatCode="General">
                  <c:v>1500.0419200000258</c:v>
                </c:pt>
                <c:pt idx="257" formatCode="General">
                  <c:v>1500.0422400000259</c:v>
                </c:pt>
                <c:pt idx="258" formatCode="General">
                  <c:v>1500.042560000026</c:v>
                </c:pt>
                <c:pt idx="259" formatCode="General">
                  <c:v>1500.0428800000261</c:v>
                </c:pt>
                <c:pt idx="260" formatCode="General">
                  <c:v>1500.0432000000262</c:v>
                </c:pt>
                <c:pt idx="261" formatCode="General">
                  <c:v>1500.0435200000263</c:v>
                </c:pt>
                <c:pt idx="262" formatCode="General">
                  <c:v>1500.0438400000264</c:v>
                </c:pt>
                <c:pt idx="263" formatCode="General">
                  <c:v>1500.0441600000265</c:v>
                </c:pt>
                <c:pt idx="264" formatCode="General">
                  <c:v>1500.0444800000266</c:v>
                </c:pt>
                <c:pt idx="265" formatCode="General">
                  <c:v>1500.0448000000267</c:v>
                </c:pt>
                <c:pt idx="266" formatCode="General">
                  <c:v>1500.0451200000268</c:v>
                </c:pt>
                <c:pt idx="267" formatCode="General">
                  <c:v>1500.0454400000269</c:v>
                </c:pt>
                <c:pt idx="268" formatCode="General">
                  <c:v>1500.045760000027</c:v>
                </c:pt>
                <c:pt idx="269" formatCode="General">
                  <c:v>1500.0460800000271</c:v>
                </c:pt>
                <c:pt idx="270" formatCode="General">
                  <c:v>1500.0464000000272</c:v>
                </c:pt>
                <c:pt idx="271" formatCode="General">
                  <c:v>1500.0467200000273</c:v>
                </c:pt>
                <c:pt idx="272" formatCode="General">
                  <c:v>1500.0470400000274</c:v>
                </c:pt>
                <c:pt idx="273" formatCode="General">
                  <c:v>1500.0473600000275</c:v>
                </c:pt>
                <c:pt idx="274" formatCode="General">
                  <c:v>1500.0476800000276</c:v>
                </c:pt>
                <c:pt idx="275" formatCode="General">
                  <c:v>1500.0480000000277</c:v>
                </c:pt>
                <c:pt idx="276" formatCode="General">
                  <c:v>1500.0483200000278</c:v>
                </c:pt>
                <c:pt idx="277" formatCode="General">
                  <c:v>1500.0486400000279</c:v>
                </c:pt>
                <c:pt idx="278" formatCode="General">
                  <c:v>1500.048960000028</c:v>
                </c:pt>
                <c:pt idx="279" formatCode="General">
                  <c:v>1500.0492800000281</c:v>
                </c:pt>
                <c:pt idx="280" formatCode="General">
                  <c:v>1500.0496000000282</c:v>
                </c:pt>
                <c:pt idx="281" formatCode="General">
                  <c:v>1500.0499200000284</c:v>
                </c:pt>
                <c:pt idx="282" formatCode="General">
                  <c:v>1500.0502400000285</c:v>
                </c:pt>
                <c:pt idx="283" formatCode="General">
                  <c:v>1500.0505600000286</c:v>
                </c:pt>
                <c:pt idx="284" formatCode="General">
                  <c:v>1500.0508800000287</c:v>
                </c:pt>
                <c:pt idx="285" formatCode="General">
                  <c:v>1500.0512000000288</c:v>
                </c:pt>
                <c:pt idx="286" formatCode="General">
                  <c:v>1500.0515200000289</c:v>
                </c:pt>
                <c:pt idx="287" formatCode="General">
                  <c:v>1500.051840000029</c:v>
                </c:pt>
                <c:pt idx="288" formatCode="General">
                  <c:v>1500.0521600000291</c:v>
                </c:pt>
                <c:pt idx="289" formatCode="General">
                  <c:v>1500.0524800000292</c:v>
                </c:pt>
                <c:pt idx="290" formatCode="General">
                  <c:v>1500.0528000000293</c:v>
                </c:pt>
                <c:pt idx="291" formatCode="General">
                  <c:v>1500.0531200000294</c:v>
                </c:pt>
                <c:pt idx="292" formatCode="General">
                  <c:v>1500.0534400000295</c:v>
                </c:pt>
                <c:pt idx="293" formatCode="General">
                  <c:v>1500.0537600000296</c:v>
                </c:pt>
                <c:pt idx="294" formatCode="General">
                  <c:v>1500.0540800000297</c:v>
                </c:pt>
                <c:pt idx="295" formatCode="General">
                  <c:v>1500.0544000000298</c:v>
                </c:pt>
                <c:pt idx="296" formatCode="General">
                  <c:v>1500.0547200000299</c:v>
                </c:pt>
                <c:pt idx="297" formatCode="General">
                  <c:v>1500.05504000003</c:v>
                </c:pt>
                <c:pt idx="298" formatCode="General">
                  <c:v>1500.0553600000301</c:v>
                </c:pt>
                <c:pt idx="299" formatCode="General">
                  <c:v>1500.0556800000302</c:v>
                </c:pt>
                <c:pt idx="300" formatCode="General">
                  <c:v>1500.0560000000303</c:v>
                </c:pt>
                <c:pt idx="301" formatCode="General">
                  <c:v>1500.0563200000304</c:v>
                </c:pt>
                <c:pt idx="302" formatCode="General">
                  <c:v>1500.0566400000305</c:v>
                </c:pt>
                <c:pt idx="303" formatCode="General">
                  <c:v>1500.0569600000306</c:v>
                </c:pt>
                <c:pt idx="304" formatCode="General">
                  <c:v>1500.0572800000307</c:v>
                </c:pt>
                <c:pt idx="305" formatCode="General">
                  <c:v>1500.0576000000308</c:v>
                </c:pt>
                <c:pt idx="306" formatCode="General">
                  <c:v>1500.0579200000309</c:v>
                </c:pt>
                <c:pt idx="307" formatCode="General">
                  <c:v>1500.058240000031</c:v>
                </c:pt>
                <c:pt idx="308" formatCode="General">
                  <c:v>1500.0585600000311</c:v>
                </c:pt>
                <c:pt idx="309" formatCode="General">
                  <c:v>1500.0588800000312</c:v>
                </c:pt>
                <c:pt idx="310" formatCode="General">
                  <c:v>1500.0592000000313</c:v>
                </c:pt>
                <c:pt idx="311" formatCode="General">
                  <c:v>1500.0595200000314</c:v>
                </c:pt>
                <c:pt idx="312" formatCode="General">
                  <c:v>1500.0598400000315</c:v>
                </c:pt>
                <c:pt idx="313" formatCode="General">
                  <c:v>1500.0601600000316</c:v>
                </c:pt>
                <c:pt idx="314" formatCode="General">
                  <c:v>1500.0604800000317</c:v>
                </c:pt>
                <c:pt idx="315" formatCode="General">
                  <c:v>1500.0608000000318</c:v>
                </c:pt>
                <c:pt idx="316" formatCode="General">
                  <c:v>1500.0611200000319</c:v>
                </c:pt>
                <c:pt idx="317" formatCode="General">
                  <c:v>1500.061440000032</c:v>
                </c:pt>
                <c:pt idx="318" formatCode="General">
                  <c:v>1500.0617600000321</c:v>
                </c:pt>
                <c:pt idx="319" formatCode="General">
                  <c:v>1500.0620800000322</c:v>
                </c:pt>
                <c:pt idx="320" formatCode="General">
                  <c:v>1500.0624000000323</c:v>
                </c:pt>
                <c:pt idx="321" formatCode="General">
                  <c:v>1500.0627200000324</c:v>
                </c:pt>
                <c:pt idx="322" formatCode="General">
                  <c:v>1500.0630400000325</c:v>
                </c:pt>
                <c:pt idx="323" formatCode="General">
                  <c:v>1500.0633600000326</c:v>
                </c:pt>
                <c:pt idx="324" formatCode="General">
                  <c:v>1500.0636800000327</c:v>
                </c:pt>
                <c:pt idx="325" formatCode="General">
                  <c:v>1500.0640000000328</c:v>
                </c:pt>
                <c:pt idx="326" formatCode="General">
                  <c:v>1500.0643200000329</c:v>
                </c:pt>
                <c:pt idx="327" formatCode="General">
                  <c:v>1500.064640000033</c:v>
                </c:pt>
                <c:pt idx="328" formatCode="General">
                  <c:v>1500.0649600000331</c:v>
                </c:pt>
                <c:pt idx="329" formatCode="General">
                  <c:v>1500.0652800000332</c:v>
                </c:pt>
                <c:pt idx="330" formatCode="General">
                  <c:v>1500.0656000000333</c:v>
                </c:pt>
                <c:pt idx="331" formatCode="General">
                  <c:v>1500.0659200000334</c:v>
                </c:pt>
                <c:pt idx="332" formatCode="General">
                  <c:v>1500.0662400000335</c:v>
                </c:pt>
                <c:pt idx="333" formatCode="General">
                  <c:v>1500.0665600000336</c:v>
                </c:pt>
                <c:pt idx="334" formatCode="General">
                  <c:v>1500.0668800000337</c:v>
                </c:pt>
                <c:pt idx="335" formatCode="General">
                  <c:v>1500.0672000000338</c:v>
                </c:pt>
                <c:pt idx="336" formatCode="General">
                  <c:v>1500.0675200000339</c:v>
                </c:pt>
                <c:pt idx="337" formatCode="General">
                  <c:v>1500.067840000034</c:v>
                </c:pt>
                <c:pt idx="338" formatCode="General">
                  <c:v>1500.0681600000341</c:v>
                </c:pt>
                <c:pt idx="339" formatCode="General">
                  <c:v>1500.0684800000342</c:v>
                </c:pt>
                <c:pt idx="340" formatCode="General">
                  <c:v>1500.0688000000343</c:v>
                </c:pt>
                <c:pt idx="341" formatCode="General">
                  <c:v>1500.0691200000344</c:v>
                </c:pt>
                <c:pt idx="342" formatCode="General">
                  <c:v>1500.0694400000345</c:v>
                </c:pt>
                <c:pt idx="343" formatCode="General">
                  <c:v>1500.0697600000346</c:v>
                </c:pt>
                <c:pt idx="344" formatCode="General">
                  <c:v>1500.0700800000347</c:v>
                </c:pt>
                <c:pt idx="345" formatCode="General">
                  <c:v>1500.0704000000349</c:v>
                </c:pt>
                <c:pt idx="346" formatCode="General">
                  <c:v>1500.070720000035</c:v>
                </c:pt>
                <c:pt idx="347" formatCode="General">
                  <c:v>1500.0710400000351</c:v>
                </c:pt>
                <c:pt idx="348" formatCode="General">
                  <c:v>1500.0713600000352</c:v>
                </c:pt>
                <c:pt idx="349" formatCode="General">
                  <c:v>1500.0716800000353</c:v>
                </c:pt>
                <c:pt idx="350" formatCode="General">
                  <c:v>1500.0720000000354</c:v>
                </c:pt>
                <c:pt idx="351" formatCode="General">
                  <c:v>1500.0723200000355</c:v>
                </c:pt>
                <c:pt idx="352" formatCode="General">
                  <c:v>1500.0726400000356</c:v>
                </c:pt>
                <c:pt idx="353" formatCode="General">
                  <c:v>1500.0729600000357</c:v>
                </c:pt>
                <c:pt idx="354" formatCode="General">
                  <c:v>1500.0732800000358</c:v>
                </c:pt>
                <c:pt idx="355" formatCode="General">
                  <c:v>1500.0736000000359</c:v>
                </c:pt>
                <c:pt idx="356" formatCode="General">
                  <c:v>1500.073920000036</c:v>
                </c:pt>
                <c:pt idx="357" formatCode="General">
                  <c:v>1500.0742400000361</c:v>
                </c:pt>
                <c:pt idx="358" formatCode="General">
                  <c:v>1500.0745600000362</c:v>
                </c:pt>
                <c:pt idx="359" formatCode="General">
                  <c:v>1500.0748800000363</c:v>
                </c:pt>
                <c:pt idx="360" formatCode="General">
                  <c:v>1500.0752000000364</c:v>
                </c:pt>
                <c:pt idx="361" formatCode="General">
                  <c:v>1500.0755200000365</c:v>
                </c:pt>
                <c:pt idx="362" formatCode="General">
                  <c:v>1500.0758400000366</c:v>
                </c:pt>
                <c:pt idx="363" formatCode="General">
                  <c:v>1500.0761600000367</c:v>
                </c:pt>
                <c:pt idx="364" formatCode="General">
                  <c:v>1500.0764800000368</c:v>
                </c:pt>
                <c:pt idx="365" formatCode="General">
                  <c:v>1500.0768000000369</c:v>
                </c:pt>
                <c:pt idx="366" formatCode="General">
                  <c:v>1500.077120000037</c:v>
                </c:pt>
                <c:pt idx="367" formatCode="General">
                  <c:v>1500.0774400000371</c:v>
                </c:pt>
                <c:pt idx="368" formatCode="General">
                  <c:v>1500.0777600000372</c:v>
                </c:pt>
                <c:pt idx="369" formatCode="General">
                  <c:v>1500.0780800000373</c:v>
                </c:pt>
                <c:pt idx="370" formatCode="General">
                  <c:v>1500.0784000000374</c:v>
                </c:pt>
                <c:pt idx="371" formatCode="General">
                  <c:v>1500.0787200000375</c:v>
                </c:pt>
                <c:pt idx="372" formatCode="General">
                  <c:v>1500.0790400000376</c:v>
                </c:pt>
                <c:pt idx="373" formatCode="General">
                  <c:v>1500.0793600000377</c:v>
                </c:pt>
                <c:pt idx="374" formatCode="General">
                  <c:v>1500.0796800000378</c:v>
                </c:pt>
                <c:pt idx="375" formatCode="General">
                  <c:v>1500.0800000000379</c:v>
                </c:pt>
                <c:pt idx="376" formatCode="General">
                  <c:v>1500.080320000038</c:v>
                </c:pt>
                <c:pt idx="377" formatCode="General">
                  <c:v>1500.0806400000381</c:v>
                </c:pt>
                <c:pt idx="378" formatCode="General">
                  <c:v>1500.0809600000382</c:v>
                </c:pt>
                <c:pt idx="379" formatCode="General">
                  <c:v>1500.0812800000383</c:v>
                </c:pt>
                <c:pt idx="380" formatCode="General">
                  <c:v>1500.0816000000384</c:v>
                </c:pt>
                <c:pt idx="381" formatCode="General">
                  <c:v>1500.0819200000385</c:v>
                </c:pt>
                <c:pt idx="382" formatCode="General">
                  <c:v>1500.0822400000386</c:v>
                </c:pt>
                <c:pt idx="383" formatCode="General">
                  <c:v>1500.0825600000387</c:v>
                </c:pt>
                <c:pt idx="384" formatCode="General">
                  <c:v>1500.0828800000388</c:v>
                </c:pt>
                <c:pt idx="385" formatCode="General">
                  <c:v>1500.0832000000389</c:v>
                </c:pt>
                <c:pt idx="386" formatCode="General">
                  <c:v>1500.083520000039</c:v>
                </c:pt>
                <c:pt idx="387" formatCode="General">
                  <c:v>1500.0838400000391</c:v>
                </c:pt>
                <c:pt idx="388" formatCode="General">
                  <c:v>1500.0841600000392</c:v>
                </c:pt>
                <c:pt idx="389" formatCode="General">
                  <c:v>1500.0844800000393</c:v>
                </c:pt>
                <c:pt idx="390" formatCode="General">
                  <c:v>1500.0848000000394</c:v>
                </c:pt>
                <c:pt idx="391" formatCode="General">
                  <c:v>1500.0851200000395</c:v>
                </c:pt>
                <c:pt idx="392" formatCode="General">
                  <c:v>1500.0854400000396</c:v>
                </c:pt>
                <c:pt idx="393" formatCode="General">
                  <c:v>1500.0857600000397</c:v>
                </c:pt>
                <c:pt idx="394" formatCode="General">
                  <c:v>1500.0860800000398</c:v>
                </c:pt>
                <c:pt idx="395" formatCode="General">
                  <c:v>1500.0864000000399</c:v>
                </c:pt>
                <c:pt idx="396" formatCode="General">
                  <c:v>1500.08672000004</c:v>
                </c:pt>
                <c:pt idx="397" formatCode="General">
                  <c:v>1500.0870400000401</c:v>
                </c:pt>
                <c:pt idx="398" formatCode="General">
                  <c:v>1500.0873600000402</c:v>
                </c:pt>
                <c:pt idx="399" formatCode="General">
                  <c:v>1500.0876800000403</c:v>
                </c:pt>
                <c:pt idx="400" formatCode="General">
                  <c:v>1500.0880000000404</c:v>
                </c:pt>
                <c:pt idx="401" formatCode="General">
                  <c:v>1500.0883200000405</c:v>
                </c:pt>
                <c:pt idx="402" formatCode="General">
                  <c:v>1500.0886400000406</c:v>
                </c:pt>
                <c:pt idx="403" formatCode="General">
                  <c:v>1500.0889600000407</c:v>
                </c:pt>
                <c:pt idx="404" formatCode="General">
                  <c:v>1500.0892800000408</c:v>
                </c:pt>
                <c:pt idx="405" formatCode="General">
                  <c:v>1500.0896000000409</c:v>
                </c:pt>
                <c:pt idx="406" formatCode="General">
                  <c:v>1500.089920000041</c:v>
                </c:pt>
                <c:pt idx="407" formatCode="General">
                  <c:v>1500.0902400000411</c:v>
                </c:pt>
                <c:pt idx="408" formatCode="General">
                  <c:v>1500.0905600000413</c:v>
                </c:pt>
                <c:pt idx="409" formatCode="General">
                  <c:v>1500.0908800000414</c:v>
                </c:pt>
                <c:pt idx="410" formatCode="General">
                  <c:v>1500.0912000000415</c:v>
                </c:pt>
                <c:pt idx="411" formatCode="General">
                  <c:v>1500.0915200000416</c:v>
                </c:pt>
                <c:pt idx="412" formatCode="General">
                  <c:v>1500.0918400000417</c:v>
                </c:pt>
                <c:pt idx="413" formatCode="General">
                  <c:v>1500.0921600000418</c:v>
                </c:pt>
                <c:pt idx="414" formatCode="General">
                  <c:v>1500.0924800000419</c:v>
                </c:pt>
                <c:pt idx="415" formatCode="General">
                  <c:v>1500.092800000042</c:v>
                </c:pt>
                <c:pt idx="416" formatCode="General">
                  <c:v>1500.0931200000421</c:v>
                </c:pt>
                <c:pt idx="417" formatCode="General">
                  <c:v>1500.0934400000422</c:v>
                </c:pt>
                <c:pt idx="418" formatCode="General">
                  <c:v>1500.0937600000423</c:v>
                </c:pt>
                <c:pt idx="419" formatCode="General">
                  <c:v>1500.0940800000424</c:v>
                </c:pt>
                <c:pt idx="420" formatCode="General">
                  <c:v>1500.0944000000425</c:v>
                </c:pt>
                <c:pt idx="421" formatCode="General">
                  <c:v>1500.0947200000426</c:v>
                </c:pt>
                <c:pt idx="422" formatCode="General">
                  <c:v>1500.0950400000427</c:v>
                </c:pt>
                <c:pt idx="423" formatCode="General">
                  <c:v>1500.0953600000428</c:v>
                </c:pt>
                <c:pt idx="424" formatCode="General">
                  <c:v>1500.0956800000429</c:v>
                </c:pt>
                <c:pt idx="425" formatCode="General">
                  <c:v>1500.096000000043</c:v>
                </c:pt>
                <c:pt idx="426" formatCode="General">
                  <c:v>1500.0963200000431</c:v>
                </c:pt>
                <c:pt idx="427" formatCode="General">
                  <c:v>1500.0966400000432</c:v>
                </c:pt>
                <c:pt idx="428" formatCode="General">
                  <c:v>1500.0969600000433</c:v>
                </c:pt>
                <c:pt idx="429" formatCode="General">
                  <c:v>1500.0972800000434</c:v>
                </c:pt>
                <c:pt idx="430" formatCode="General">
                  <c:v>1500.0976000000435</c:v>
                </c:pt>
                <c:pt idx="431" formatCode="General">
                  <c:v>1500.0979200000436</c:v>
                </c:pt>
                <c:pt idx="432" formatCode="General">
                  <c:v>1500.0982400000437</c:v>
                </c:pt>
                <c:pt idx="433" formatCode="General">
                  <c:v>1500.0985600000438</c:v>
                </c:pt>
                <c:pt idx="434" formatCode="General">
                  <c:v>1500.0988800000439</c:v>
                </c:pt>
                <c:pt idx="435" formatCode="General">
                  <c:v>1500.099200000044</c:v>
                </c:pt>
                <c:pt idx="436" formatCode="General">
                  <c:v>1500.0995200000441</c:v>
                </c:pt>
                <c:pt idx="437" formatCode="General">
                  <c:v>1500.0998400000442</c:v>
                </c:pt>
                <c:pt idx="438" formatCode="General">
                  <c:v>1500.1001600000443</c:v>
                </c:pt>
                <c:pt idx="439" formatCode="General">
                  <c:v>1500.1004800000444</c:v>
                </c:pt>
                <c:pt idx="440" formatCode="General">
                  <c:v>1500.1008000000445</c:v>
                </c:pt>
                <c:pt idx="441" formatCode="General">
                  <c:v>1500.1011200000446</c:v>
                </c:pt>
                <c:pt idx="442" formatCode="General">
                  <c:v>1500.1014400000447</c:v>
                </c:pt>
                <c:pt idx="443" formatCode="General">
                  <c:v>1500.1017600000448</c:v>
                </c:pt>
                <c:pt idx="444" formatCode="General">
                  <c:v>1500.1020800000449</c:v>
                </c:pt>
                <c:pt idx="445" formatCode="General">
                  <c:v>1500.102400000045</c:v>
                </c:pt>
                <c:pt idx="446" formatCode="General">
                  <c:v>1500.1027200000451</c:v>
                </c:pt>
                <c:pt idx="447" formatCode="General">
                  <c:v>1500.1030400000452</c:v>
                </c:pt>
                <c:pt idx="448" formatCode="General">
                  <c:v>1500.1033600000453</c:v>
                </c:pt>
                <c:pt idx="449" formatCode="General">
                  <c:v>1500.1036800000454</c:v>
                </c:pt>
                <c:pt idx="450" formatCode="General">
                  <c:v>1500.1040000000455</c:v>
                </c:pt>
                <c:pt idx="451" formatCode="General">
                  <c:v>1500.1043200000456</c:v>
                </c:pt>
                <c:pt idx="452" formatCode="General">
                  <c:v>1500.1046400000457</c:v>
                </c:pt>
                <c:pt idx="453" formatCode="General">
                  <c:v>1500.1049600000458</c:v>
                </c:pt>
                <c:pt idx="454" formatCode="General">
                  <c:v>1500.1052800000459</c:v>
                </c:pt>
                <c:pt idx="455" formatCode="General">
                  <c:v>1500.105600000046</c:v>
                </c:pt>
                <c:pt idx="456" formatCode="General">
                  <c:v>1500.1059200000461</c:v>
                </c:pt>
                <c:pt idx="457" formatCode="General">
                  <c:v>1500.1062400000462</c:v>
                </c:pt>
                <c:pt idx="458" formatCode="General">
                  <c:v>1500.1065600000463</c:v>
                </c:pt>
                <c:pt idx="459" formatCode="General">
                  <c:v>1500.1068800000464</c:v>
                </c:pt>
                <c:pt idx="460" formatCode="General">
                  <c:v>1500.1072000000465</c:v>
                </c:pt>
                <c:pt idx="461" formatCode="General">
                  <c:v>1500.1075200000466</c:v>
                </c:pt>
                <c:pt idx="462" formatCode="General">
                  <c:v>1500.1078400000467</c:v>
                </c:pt>
                <c:pt idx="463" formatCode="General">
                  <c:v>1500.1081600000468</c:v>
                </c:pt>
                <c:pt idx="464" formatCode="General">
                  <c:v>1500.1084800000469</c:v>
                </c:pt>
                <c:pt idx="465" formatCode="General">
                  <c:v>1500.108800000047</c:v>
                </c:pt>
                <c:pt idx="466" formatCode="General">
                  <c:v>1500.1091200000471</c:v>
                </c:pt>
                <c:pt idx="467" formatCode="General">
                  <c:v>1500.1094400000472</c:v>
                </c:pt>
                <c:pt idx="468" formatCode="General">
                  <c:v>1500.1097600000473</c:v>
                </c:pt>
                <c:pt idx="469" formatCode="General">
                  <c:v>1500.1100800000474</c:v>
                </c:pt>
                <c:pt idx="470" formatCode="General">
                  <c:v>1500.1104000000475</c:v>
                </c:pt>
                <c:pt idx="471" formatCode="General">
                  <c:v>1500.1107200000476</c:v>
                </c:pt>
                <c:pt idx="472" formatCode="General">
                  <c:v>1500.1110400000478</c:v>
                </c:pt>
                <c:pt idx="473" formatCode="General">
                  <c:v>1500.1113600000479</c:v>
                </c:pt>
                <c:pt idx="474" formatCode="General">
                  <c:v>1500.111680000048</c:v>
                </c:pt>
                <c:pt idx="475" formatCode="General">
                  <c:v>1500.1120000000481</c:v>
                </c:pt>
                <c:pt idx="476" formatCode="General">
                  <c:v>1500.1123200000482</c:v>
                </c:pt>
                <c:pt idx="477" formatCode="General">
                  <c:v>1500.1126400000483</c:v>
                </c:pt>
                <c:pt idx="478" formatCode="General">
                  <c:v>1500.1129600000484</c:v>
                </c:pt>
                <c:pt idx="479" formatCode="General">
                  <c:v>1500.1132800000485</c:v>
                </c:pt>
                <c:pt idx="480" formatCode="General">
                  <c:v>1500.1136000000486</c:v>
                </c:pt>
                <c:pt idx="481" formatCode="General">
                  <c:v>1500.1139200000487</c:v>
                </c:pt>
                <c:pt idx="482" formatCode="General">
                  <c:v>1500.1142400000488</c:v>
                </c:pt>
                <c:pt idx="483" formatCode="General">
                  <c:v>1500.1145600000489</c:v>
                </c:pt>
                <c:pt idx="484" formatCode="General">
                  <c:v>1500.114880000049</c:v>
                </c:pt>
                <c:pt idx="485" formatCode="General">
                  <c:v>1500.1152000000491</c:v>
                </c:pt>
                <c:pt idx="486" formatCode="General">
                  <c:v>1500.1155200000492</c:v>
                </c:pt>
                <c:pt idx="487" formatCode="General">
                  <c:v>1500.1158400000493</c:v>
                </c:pt>
                <c:pt idx="488" formatCode="General">
                  <c:v>1500.1161600000494</c:v>
                </c:pt>
                <c:pt idx="489" formatCode="General">
                  <c:v>1500.1164800000495</c:v>
                </c:pt>
                <c:pt idx="490" formatCode="General">
                  <c:v>1500.1168000000496</c:v>
                </c:pt>
                <c:pt idx="491" formatCode="General">
                  <c:v>1500.1171200000497</c:v>
                </c:pt>
                <c:pt idx="492" formatCode="General">
                  <c:v>1500.1174400000498</c:v>
                </c:pt>
                <c:pt idx="493" formatCode="General">
                  <c:v>1500.1177600000499</c:v>
                </c:pt>
                <c:pt idx="494" formatCode="General">
                  <c:v>1500.11808000005</c:v>
                </c:pt>
                <c:pt idx="495" formatCode="General">
                  <c:v>1500.1184000000501</c:v>
                </c:pt>
                <c:pt idx="496" formatCode="General">
                  <c:v>1500.1187200000502</c:v>
                </c:pt>
                <c:pt idx="497" formatCode="General">
                  <c:v>1500.1190400000503</c:v>
                </c:pt>
                <c:pt idx="498" formatCode="General">
                  <c:v>1500.1193600000504</c:v>
                </c:pt>
                <c:pt idx="499" formatCode="General">
                  <c:v>1500.1196800000505</c:v>
                </c:pt>
                <c:pt idx="500" formatCode="General">
                  <c:v>1500.1200000000506</c:v>
                </c:pt>
                <c:pt idx="501" formatCode="General">
                  <c:v>1500.1203200000507</c:v>
                </c:pt>
                <c:pt idx="502" formatCode="General">
                  <c:v>1500.1206400000508</c:v>
                </c:pt>
                <c:pt idx="503" formatCode="General">
                  <c:v>1500.1209600000509</c:v>
                </c:pt>
                <c:pt idx="504" formatCode="General">
                  <c:v>1500.121280000051</c:v>
                </c:pt>
                <c:pt idx="505" formatCode="General">
                  <c:v>1500.1216000000511</c:v>
                </c:pt>
                <c:pt idx="506" formatCode="General">
                  <c:v>1500.1219200000512</c:v>
                </c:pt>
                <c:pt idx="507" formatCode="General">
                  <c:v>1500.1222400000513</c:v>
                </c:pt>
                <c:pt idx="508" formatCode="General">
                  <c:v>1500.1225600000514</c:v>
                </c:pt>
                <c:pt idx="509" formatCode="General">
                  <c:v>1500.1228800000515</c:v>
                </c:pt>
                <c:pt idx="510" formatCode="General">
                  <c:v>1500.1232000000516</c:v>
                </c:pt>
                <c:pt idx="511" formatCode="General">
                  <c:v>1500.1235200000517</c:v>
                </c:pt>
                <c:pt idx="512" formatCode="General">
                  <c:v>1500.1238400000518</c:v>
                </c:pt>
                <c:pt idx="513" formatCode="General">
                  <c:v>1500.1241600000519</c:v>
                </c:pt>
                <c:pt idx="514" formatCode="General">
                  <c:v>1500.124480000052</c:v>
                </c:pt>
                <c:pt idx="515" formatCode="General">
                  <c:v>1500.1248000000521</c:v>
                </c:pt>
                <c:pt idx="516" formatCode="General">
                  <c:v>1500.1251200000522</c:v>
                </c:pt>
                <c:pt idx="517" formatCode="General">
                  <c:v>1500.1254400000523</c:v>
                </c:pt>
                <c:pt idx="518" formatCode="General">
                  <c:v>1500.1257600000524</c:v>
                </c:pt>
                <c:pt idx="519" formatCode="General">
                  <c:v>1500.1260800000525</c:v>
                </c:pt>
                <c:pt idx="520" formatCode="General">
                  <c:v>1500.1264000000526</c:v>
                </c:pt>
                <c:pt idx="521" formatCode="General">
                  <c:v>1500.1267200000527</c:v>
                </c:pt>
                <c:pt idx="522" formatCode="General">
                  <c:v>1500.1270400000528</c:v>
                </c:pt>
                <c:pt idx="523" formatCode="General">
                  <c:v>1500.1273600000529</c:v>
                </c:pt>
                <c:pt idx="524" formatCode="General">
                  <c:v>1500.127680000053</c:v>
                </c:pt>
                <c:pt idx="525" formatCode="General">
                  <c:v>1500.1280000000531</c:v>
                </c:pt>
                <c:pt idx="526" formatCode="General">
                  <c:v>1500.1283200000532</c:v>
                </c:pt>
                <c:pt idx="527" formatCode="General">
                  <c:v>1500.1286400000533</c:v>
                </c:pt>
                <c:pt idx="528" formatCode="General">
                  <c:v>1500.1289600000534</c:v>
                </c:pt>
                <c:pt idx="529" formatCode="General">
                  <c:v>1500.1292800000535</c:v>
                </c:pt>
                <c:pt idx="530" formatCode="General">
                  <c:v>1500.1296000000536</c:v>
                </c:pt>
                <c:pt idx="531" formatCode="General">
                  <c:v>1500.1299200000537</c:v>
                </c:pt>
                <c:pt idx="532" formatCode="General">
                  <c:v>1500.1302400000538</c:v>
                </c:pt>
                <c:pt idx="533" formatCode="General">
                  <c:v>1500.1305600000539</c:v>
                </c:pt>
                <c:pt idx="534" formatCode="General">
                  <c:v>1500.130880000054</c:v>
                </c:pt>
                <c:pt idx="535" formatCode="General">
                  <c:v>1500.1312000000542</c:v>
                </c:pt>
                <c:pt idx="536" formatCode="General">
                  <c:v>1500.1315200000543</c:v>
                </c:pt>
                <c:pt idx="537" formatCode="General">
                  <c:v>1500.1318400000544</c:v>
                </c:pt>
                <c:pt idx="538" formatCode="General">
                  <c:v>1500.1321600000545</c:v>
                </c:pt>
                <c:pt idx="539" formatCode="General">
                  <c:v>1500.1324800000546</c:v>
                </c:pt>
                <c:pt idx="540" formatCode="General">
                  <c:v>1500.1328000000547</c:v>
                </c:pt>
                <c:pt idx="541" formatCode="General">
                  <c:v>1500.1331200000548</c:v>
                </c:pt>
                <c:pt idx="542" formatCode="General">
                  <c:v>1500.1334400000549</c:v>
                </c:pt>
                <c:pt idx="543" formatCode="General">
                  <c:v>1500.133760000055</c:v>
                </c:pt>
                <c:pt idx="544" formatCode="General">
                  <c:v>1500.1340800000551</c:v>
                </c:pt>
                <c:pt idx="545" formatCode="General">
                  <c:v>1500.1344000000552</c:v>
                </c:pt>
                <c:pt idx="546" formatCode="General">
                  <c:v>1500.1347200000553</c:v>
                </c:pt>
                <c:pt idx="547" formatCode="General">
                  <c:v>1500.1350400000554</c:v>
                </c:pt>
                <c:pt idx="548" formatCode="General">
                  <c:v>1500.1353600000555</c:v>
                </c:pt>
                <c:pt idx="549" formatCode="General">
                  <c:v>1500.1356800000556</c:v>
                </c:pt>
                <c:pt idx="550" formatCode="General">
                  <c:v>1500.1360000000557</c:v>
                </c:pt>
                <c:pt idx="551" formatCode="General">
                  <c:v>1500.1363200000558</c:v>
                </c:pt>
                <c:pt idx="552" formatCode="General">
                  <c:v>1500.1366400000559</c:v>
                </c:pt>
                <c:pt idx="553" formatCode="General">
                  <c:v>1500.136960000056</c:v>
                </c:pt>
                <c:pt idx="554" formatCode="General">
                  <c:v>1500.1372800000561</c:v>
                </c:pt>
                <c:pt idx="555" formatCode="General">
                  <c:v>1500.1376000000562</c:v>
                </c:pt>
                <c:pt idx="556" formatCode="General">
                  <c:v>1500.1379200000563</c:v>
                </c:pt>
                <c:pt idx="557" formatCode="General">
                  <c:v>1500.1382400000564</c:v>
                </c:pt>
                <c:pt idx="558" formatCode="General">
                  <c:v>1500.1385600000565</c:v>
                </c:pt>
                <c:pt idx="559" formatCode="General">
                  <c:v>1500.1388800000566</c:v>
                </c:pt>
                <c:pt idx="560" formatCode="General">
                  <c:v>1500.1392000000567</c:v>
                </c:pt>
                <c:pt idx="561" formatCode="General">
                  <c:v>1500.1395200000568</c:v>
                </c:pt>
                <c:pt idx="562" formatCode="General">
                  <c:v>1500.1398400000569</c:v>
                </c:pt>
                <c:pt idx="563" formatCode="General">
                  <c:v>1500.140160000057</c:v>
                </c:pt>
                <c:pt idx="564" formatCode="General">
                  <c:v>1500.1404800000571</c:v>
                </c:pt>
                <c:pt idx="565" formatCode="General">
                  <c:v>1500.1408000000572</c:v>
                </c:pt>
                <c:pt idx="566" formatCode="General">
                  <c:v>1500.1411200000573</c:v>
                </c:pt>
                <c:pt idx="567" formatCode="General">
                  <c:v>1500.1414400000574</c:v>
                </c:pt>
                <c:pt idx="568" formatCode="General">
                  <c:v>1500.1417600000575</c:v>
                </c:pt>
                <c:pt idx="569" formatCode="General">
                  <c:v>1500.1420800000576</c:v>
                </c:pt>
                <c:pt idx="570" formatCode="General">
                  <c:v>1500.1424000000577</c:v>
                </c:pt>
                <c:pt idx="571" formatCode="General">
                  <c:v>1500.1427200000578</c:v>
                </c:pt>
                <c:pt idx="572" formatCode="General">
                  <c:v>1500.1430400000579</c:v>
                </c:pt>
                <c:pt idx="573" formatCode="General">
                  <c:v>1500.143360000058</c:v>
                </c:pt>
                <c:pt idx="574" formatCode="General">
                  <c:v>1500.1436800000581</c:v>
                </c:pt>
                <c:pt idx="575" formatCode="General">
                  <c:v>1500.1440000000582</c:v>
                </c:pt>
                <c:pt idx="576" formatCode="General">
                  <c:v>1500.1443200000583</c:v>
                </c:pt>
                <c:pt idx="577" formatCode="General">
                  <c:v>1500.1446400000584</c:v>
                </c:pt>
                <c:pt idx="578" formatCode="General">
                  <c:v>1500.1449600000585</c:v>
                </c:pt>
                <c:pt idx="579" formatCode="General">
                  <c:v>1500.1452800000586</c:v>
                </c:pt>
                <c:pt idx="580" formatCode="General">
                  <c:v>1500.1456000000587</c:v>
                </c:pt>
                <c:pt idx="581" formatCode="General">
                  <c:v>1500.1459200000588</c:v>
                </c:pt>
                <c:pt idx="582" formatCode="General">
                  <c:v>1500.1462400000589</c:v>
                </c:pt>
                <c:pt idx="583" formatCode="General">
                  <c:v>1500.146560000059</c:v>
                </c:pt>
                <c:pt idx="584" formatCode="General">
                  <c:v>1500.1468800000591</c:v>
                </c:pt>
                <c:pt idx="585" formatCode="General">
                  <c:v>1500.1472000000592</c:v>
                </c:pt>
                <c:pt idx="586" formatCode="General">
                  <c:v>1500.1475200000593</c:v>
                </c:pt>
                <c:pt idx="587" formatCode="General">
                  <c:v>1500.1478400000594</c:v>
                </c:pt>
                <c:pt idx="588" formatCode="General">
                  <c:v>1500.1481600000595</c:v>
                </c:pt>
                <c:pt idx="589" formatCode="General">
                  <c:v>1500.1484800000596</c:v>
                </c:pt>
                <c:pt idx="590" formatCode="General">
                  <c:v>1500.1488000000597</c:v>
                </c:pt>
                <c:pt idx="591" formatCode="General">
                  <c:v>1500.1491200000598</c:v>
                </c:pt>
                <c:pt idx="592" formatCode="General">
                  <c:v>1500.1494400000599</c:v>
                </c:pt>
                <c:pt idx="593" formatCode="General">
                  <c:v>1500.14976000006</c:v>
                </c:pt>
                <c:pt idx="594" formatCode="General">
                  <c:v>1500.1500800000601</c:v>
                </c:pt>
                <c:pt idx="595" formatCode="General">
                  <c:v>1500.1504000000602</c:v>
                </c:pt>
                <c:pt idx="596" formatCode="General">
                  <c:v>1500.1507200000603</c:v>
                </c:pt>
                <c:pt idx="597" formatCode="General">
                  <c:v>1500.1510400000604</c:v>
                </c:pt>
                <c:pt idx="598" formatCode="General">
                  <c:v>1500.1513600000605</c:v>
                </c:pt>
                <c:pt idx="599" formatCode="General">
                  <c:v>1500.1516800000607</c:v>
                </c:pt>
                <c:pt idx="600" formatCode="General">
                  <c:v>1500.1520000000608</c:v>
                </c:pt>
                <c:pt idx="601" formatCode="General">
                  <c:v>1500.1523200000609</c:v>
                </c:pt>
                <c:pt idx="602" formatCode="General">
                  <c:v>1500.152640000061</c:v>
                </c:pt>
                <c:pt idx="603" formatCode="General">
                  <c:v>1500.1529600000611</c:v>
                </c:pt>
                <c:pt idx="604" formatCode="General">
                  <c:v>1500.1532800000612</c:v>
                </c:pt>
                <c:pt idx="605" formatCode="General">
                  <c:v>1500.1536000000613</c:v>
                </c:pt>
                <c:pt idx="606" formatCode="General">
                  <c:v>1500.1539200000614</c:v>
                </c:pt>
                <c:pt idx="607" formatCode="General">
                  <c:v>1500.1542400000615</c:v>
                </c:pt>
                <c:pt idx="608" formatCode="General">
                  <c:v>1500.1545600000616</c:v>
                </c:pt>
                <c:pt idx="609" formatCode="General">
                  <c:v>1500.1548800000617</c:v>
                </c:pt>
                <c:pt idx="610" formatCode="General">
                  <c:v>1500.1552000000618</c:v>
                </c:pt>
                <c:pt idx="611" formatCode="General">
                  <c:v>1500.1555200000619</c:v>
                </c:pt>
                <c:pt idx="612" formatCode="General">
                  <c:v>1500.155840000062</c:v>
                </c:pt>
                <c:pt idx="613" formatCode="General">
                  <c:v>1500.1561600000621</c:v>
                </c:pt>
                <c:pt idx="614" formatCode="General">
                  <c:v>1500.1564800000622</c:v>
                </c:pt>
                <c:pt idx="615" formatCode="General">
                  <c:v>1500.1568000000623</c:v>
                </c:pt>
                <c:pt idx="616" formatCode="General">
                  <c:v>1500.1571200000624</c:v>
                </c:pt>
                <c:pt idx="617" formatCode="General">
                  <c:v>1500.1574400000625</c:v>
                </c:pt>
                <c:pt idx="618" formatCode="General">
                  <c:v>1500.1577600000626</c:v>
                </c:pt>
                <c:pt idx="619" formatCode="General">
                  <c:v>1500.1580800000627</c:v>
                </c:pt>
                <c:pt idx="620" formatCode="General">
                  <c:v>1500.1584000000628</c:v>
                </c:pt>
                <c:pt idx="621" formatCode="General">
                  <c:v>1500.1587200000629</c:v>
                </c:pt>
                <c:pt idx="622" formatCode="General">
                  <c:v>1500.159040000063</c:v>
                </c:pt>
                <c:pt idx="623" formatCode="General">
                  <c:v>1500.1593600000631</c:v>
                </c:pt>
                <c:pt idx="624" formatCode="General">
                  <c:v>1500.1596800000632</c:v>
                </c:pt>
                <c:pt idx="625" formatCode="General">
                  <c:v>1500.1600000000633</c:v>
                </c:pt>
                <c:pt idx="626" formatCode="General">
                  <c:v>1500.1603200000634</c:v>
                </c:pt>
                <c:pt idx="627" formatCode="General">
                  <c:v>1500.1606400000635</c:v>
                </c:pt>
                <c:pt idx="628" formatCode="General">
                  <c:v>1500.1609600000636</c:v>
                </c:pt>
                <c:pt idx="629" formatCode="General">
                  <c:v>1500.1612800000637</c:v>
                </c:pt>
                <c:pt idx="630" formatCode="General">
                  <c:v>1500.1616000000638</c:v>
                </c:pt>
                <c:pt idx="631" formatCode="General">
                  <c:v>1500.1619200000639</c:v>
                </c:pt>
                <c:pt idx="632" formatCode="General">
                  <c:v>1500.162240000064</c:v>
                </c:pt>
                <c:pt idx="633" formatCode="General">
                  <c:v>1500.1625600000641</c:v>
                </c:pt>
                <c:pt idx="634" formatCode="General">
                  <c:v>1500.1628800000642</c:v>
                </c:pt>
                <c:pt idx="635" formatCode="General">
                  <c:v>1500.1632000000643</c:v>
                </c:pt>
                <c:pt idx="636" formatCode="General">
                  <c:v>1500.1635200000644</c:v>
                </c:pt>
                <c:pt idx="637" formatCode="General">
                  <c:v>1500.1638400000645</c:v>
                </c:pt>
                <c:pt idx="638" formatCode="General">
                  <c:v>1500.1641600000646</c:v>
                </c:pt>
                <c:pt idx="639" formatCode="General">
                  <c:v>1500.1644800000647</c:v>
                </c:pt>
                <c:pt idx="640" formatCode="General">
                  <c:v>1500.1648000000648</c:v>
                </c:pt>
                <c:pt idx="641" formatCode="General">
                  <c:v>1500.1651200000649</c:v>
                </c:pt>
                <c:pt idx="642" formatCode="General">
                  <c:v>1500.165440000065</c:v>
                </c:pt>
                <c:pt idx="643" formatCode="General">
                  <c:v>1500.1657600000651</c:v>
                </c:pt>
                <c:pt idx="644" formatCode="General">
                  <c:v>1500.1660800000652</c:v>
                </c:pt>
                <c:pt idx="645" formatCode="General">
                  <c:v>1500.1664000000653</c:v>
                </c:pt>
                <c:pt idx="646" formatCode="General">
                  <c:v>1500.1667200000654</c:v>
                </c:pt>
                <c:pt idx="647" formatCode="General">
                  <c:v>1500.1670400000655</c:v>
                </c:pt>
                <c:pt idx="648" formatCode="General">
                  <c:v>1500.1673600000656</c:v>
                </c:pt>
                <c:pt idx="649" formatCode="General">
                  <c:v>1500.1676800000657</c:v>
                </c:pt>
                <c:pt idx="650" formatCode="General">
                  <c:v>1500.1680000000658</c:v>
                </c:pt>
                <c:pt idx="651" formatCode="General">
                  <c:v>1500.1683200000659</c:v>
                </c:pt>
                <c:pt idx="652" formatCode="General">
                  <c:v>1500.168640000066</c:v>
                </c:pt>
                <c:pt idx="653" formatCode="General">
                  <c:v>1500.1689600000661</c:v>
                </c:pt>
                <c:pt idx="654" formatCode="General">
                  <c:v>1500.1692800000662</c:v>
                </c:pt>
                <c:pt idx="655" formatCode="General">
                  <c:v>1500.1696000000663</c:v>
                </c:pt>
                <c:pt idx="656" formatCode="General">
                  <c:v>1500.1699200000664</c:v>
                </c:pt>
                <c:pt idx="657" formatCode="General">
                  <c:v>1500.1702400000665</c:v>
                </c:pt>
                <c:pt idx="658" formatCode="General">
                  <c:v>1500.1705600000666</c:v>
                </c:pt>
                <c:pt idx="659" formatCode="General">
                  <c:v>1500.1708800000667</c:v>
                </c:pt>
                <c:pt idx="660" formatCode="General">
                  <c:v>1500.1712000000668</c:v>
                </c:pt>
                <c:pt idx="661" formatCode="General">
                  <c:v>1500.1715200000669</c:v>
                </c:pt>
                <c:pt idx="662" formatCode="General">
                  <c:v>1500.171840000067</c:v>
                </c:pt>
                <c:pt idx="663" formatCode="General">
                  <c:v>1500.1721600000672</c:v>
                </c:pt>
                <c:pt idx="664" formatCode="General">
                  <c:v>1500.1724800000673</c:v>
                </c:pt>
                <c:pt idx="665" formatCode="General">
                  <c:v>1500.1728000000674</c:v>
                </c:pt>
                <c:pt idx="666" formatCode="General">
                  <c:v>1500.1731200000675</c:v>
                </c:pt>
                <c:pt idx="667" formatCode="General">
                  <c:v>1500.1734400000676</c:v>
                </c:pt>
                <c:pt idx="668" formatCode="General">
                  <c:v>1500.1737600000677</c:v>
                </c:pt>
                <c:pt idx="669" formatCode="General">
                  <c:v>1500.1740800000678</c:v>
                </c:pt>
                <c:pt idx="670" formatCode="General">
                  <c:v>1500.1744000000679</c:v>
                </c:pt>
                <c:pt idx="671" formatCode="General">
                  <c:v>1500.174720000068</c:v>
                </c:pt>
                <c:pt idx="672" formatCode="General">
                  <c:v>1500.1750400000681</c:v>
                </c:pt>
                <c:pt idx="673" formatCode="General">
                  <c:v>1500.1753600000682</c:v>
                </c:pt>
                <c:pt idx="674" formatCode="General">
                  <c:v>1500.1756800000683</c:v>
                </c:pt>
                <c:pt idx="675" formatCode="General">
                  <c:v>1500.1760000000684</c:v>
                </c:pt>
                <c:pt idx="676" formatCode="General">
                  <c:v>1500.1763200000685</c:v>
                </c:pt>
                <c:pt idx="677" formatCode="General">
                  <c:v>1500.1766400000686</c:v>
                </c:pt>
                <c:pt idx="678" formatCode="General">
                  <c:v>1500.1769600000687</c:v>
                </c:pt>
                <c:pt idx="679" formatCode="General">
                  <c:v>1500.1772800000688</c:v>
                </c:pt>
                <c:pt idx="680" formatCode="General">
                  <c:v>1500.1776000000689</c:v>
                </c:pt>
                <c:pt idx="681" formatCode="General">
                  <c:v>1500.177920000069</c:v>
                </c:pt>
                <c:pt idx="682" formatCode="General">
                  <c:v>1500.1782400000691</c:v>
                </c:pt>
                <c:pt idx="683" formatCode="General">
                  <c:v>1500.1785600000692</c:v>
                </c:pt>
                <c:pt idx="684" formatCode="General">
                  <c:v>1500.1788800000693</c:v>
                </c:pt>
                <c:pt idx="685" formatCode="General">
                  <c:v>1500.1792000000694</c:v>
                </c:pt>
                <c:pt idx="686" formatCode="General">
                  <c:v>1500.1795200000695</c:v>
                </c:pt>
                <c:pt idx="687" formatCode="General">
                  <c:v>1500.1798400000696</c:v>
                </c:pt>
                <c:pt idx="688" formatCode="General">
                  <c:v>1500.1801600000697</c:v>
                </c:pt>
                <c:pt idx="689" formatCode="General">
                  <c:v>1500.1804800000698</c:v>
                </c:pt>
                <c:pt idx="690" formatCode="General">
                  <c:v>1500.1808000000699</c:v>
                </c:pt>
                <c:pt idx="691" formatCode="General">
                  <c:v>1500.18112000007</c:v>
                </c:pt>
                <c:pt idx="692" formatCode="General">
                  <c:v>1500.1814400000701</c:v>
                </c:pt>
                <c:pt idx="693" formatCode="General">
                  <c:v>1500.1817600000702</c:v>
                </c:pt>
                <c:pt idx="694" formatCode="General">
                  <c:v>1500.1820800000703</c:v>
                </c:pt>
                <c:pt idx="695" formatCode="General">
                  <c:v>1500.1824000000704</c:v>
                </c:pt>
                <c:pt idx="696" formatCode="General">
                  <c:v>1500.1827200000705</c:v>
                </c:pt>
                <c:pt idx="697" formatCode="General">
                  <c:v>1500.1830400000706</c:v>
                </c:pt>
                <c:pt idx="698" formatCode="General">
                  <c:v>1500.1833600000707</c:v>
                </c:pt>
                <c:pt idx="699" formatCode="General">
                  <c:v>1500.1836800000708</c:v>
                </c:pt>
                <c:pt idx="700" formatCode="General">
                  <c:v>1500.1840000000709</c:v>
                </c:pt>
                <c:pt idx="701" formatCode="General">
                  <c:v>1500.184320000071</c:v>
                </c:pt>
                <c:pt idx="702" formatCode="General">
                  <c:v>1500.1846400000711</c:v>
                </c:pt>
                <c:pt idx="703" formatCode="General">
                  <c:v>1500.1849600000712</c:v>
                </c:pt>
                <c:pt idx="704" formatCode="General">
                  <c:v>1500.1852800000713</c:v>
                </c:pt>
                <c:pt idx="705" formatCode="General">
                  <c:v>1500.1856000000714</c:v>
                </c:pt>
                <c:pt idx="706" formatCode="General">
                  <c:v>1500.1859200000715</c:v>
                </c:pt>
                <c:pt idx="707" formatCode="General">
                  <c:v>1500.1862400000716</c:v>
                </c:pt>
                <c:pt idx="708" formatCode="General">
                  <c:v>1500.1865600000717</c:v>
                </c:pt>
                <c:pt idx="709" formatCode="General">
                  <c:v>1500.1868800000718</c:v>
                </c:pt>
                <c:pt idx="710" formatCode="General">
                  <c:v>1500.1872000000719</c:v>
                </c:pt>
                <c:pt idx="711" formatCode="General">
                  <c:v>1500.187520000072</c:v>
                </c:pt>
                <c:pt idx="712" formatCode="General">
                  <c:v>1500.1878400000721</c:v>
                </c:pt>
                <c:pt idx="713" formatCode="General">
                  <c:v>1500.1881600000722</c:v>
                </c:pt>
                <c:pt idx="714" formatCode="General">
                  <c:v>1500.1884800000723</c:v>
                </c:pt>
                <c:pt idx="715" formatCode="General">
                  <c:v>1500.1888000000724</c:v>
                </c:pt>
                <c:pt idx="716" formatCode="General">
                  <c:v>1500.1891200000725</c:v>
                </c:pt>
                <c:pt idx="717" formatCode="General">
                  <c:v>1500.1894400000726</c:v>
                </c:pt>
                <c:pt idx="718" formatCode="General">
                  <c:v>1500.1897600000727</c:v>
                </c:pt>
                <c:pt idx="719" formatCode="General">
                  <c:v>1500.1900800000728</c:v>
                </c:pt>
                <c:pt idx="720" formatCode="General">
                  <c:v>1500.1904000000729</c:v>
                </c:pt>
                <c:pt idx="721" formatCode="General">
                  <c:v>1500.190720000073</c:v>
                </c:pt>
                <c:pt idx="722" formatCode="General">
                  <c:v>1500.1910400000731</c:v>
                </c:pt>
                <c:pt idx="723" formatCode="General">
                  <c:v>1500.1913600000732</c:v>
                </c:pt>
                <c:pt idx="724" formatCode="General">
                  <c:v>1500.1916800000733</c:v>
                </c:pt>
                <c:pt idx="725" formatCode="General">
                  <c:v>1500.1920000000734</c:v>
                </c:pt>
                <c:pt idx="726" formatCode="General">
                  <c:v>1500.1923200000736</c:v>
                </c:pt>
                <c:pt idx="727" formatCode="General">
                  <c:v>1500.1926400000737</c:v>
                </c:pt>
                <c:pt idx="728" formatCode="General">
                  <c:v>1500.1929600000738</c:v>
                </c:pt>
                <c:pt idx="729" formatCode="General">
                  <c:v>1500.1932800000739</c:v>
                </c:pt>
                <c:pt idx="730" formatCode="General">
                  <c:v>1500.193600000074</c:v>
                </c:pt>
                <c:pt idx="731" formatCode="General">
                  <c:v>1500.1939200000741</c:v>
                </c:pt>
                <c:pt idx="732" formatCode="General">
                  <c:v>1500.1942400000742</c:v>
                </c:pt>
                <c:pt idx="733" formatCode="General">
                  <c:v>1500.1945600000743</c:v>
                </c:pt>
                <c:pt idx="734" formatCode="General">
                  <c:v>1500.1948800000744</c:v>
                </c:pt>
                <c:pt idx="735" formatCode="General">
                  <c:v>1500.1952000000745</c:v>
                </c:pt>
                <c:pt idx="736" formatCode="General">
                  <c:v>1500.1955200000746</c:v>
                </c:pt>
                <c:pt idx="737" formatCode="General">
                  <c:v>1500.1958400000747</c:v>
                </c:pt>
                <c:pt idx="738" formatCode="General">
                  <c:v>1500.1961600000748</c:v>
                </c:pt>
                <c:pt idx="739" formatCode="General">
                  <c:v>1500.1964800000749</c:v>
                </c:pt>
                <c:pt idx="740" formatCode="General">
                  <c:v>1500.196800000075</c:v>
                </c:pt>
                <c:pt idx="741" formatCode="General">
                  <c:v>1500.1971200000751</c:v>
                </c:pt>
                <c:pt idx="742" formatCode="General">
                  <c:v>1500.1974400000752</c:v>
                </c:pt>
                <c:pt idx="743" formatCode="General">
                  <c:v>1500.1977600000753</c:v>
                </c:pt>
                <c:pt idx="744" formatCode="General">
                  <c:v>1500.1980800000754</c:v>
                </c:pt>
                <c:pt idx="745" formatCode="General">
                  <c:v>1500.1984000000755</c:v>
                </c:pt>
                <c:pt idx="746" formatCode="General">
                  <c:v>1500.1987200000756</c:v>
                </c:pt>
                <c:pt idx="747" formatCode="General">
                  <c:v>1500.1990400000757</c:v>
                </c:pt>
                <c:pt idx="748" formatCode="General">
                  <c:v>1500.1993600000758</c:v>
                </c:pt>
                <c:pt idx="749" formatCode="General">
                  <c:v>1500.1996800000759</c:v>
                </c:pt>
                <c:pt idx="750" formatCode="General">
                  <c:v>1500.200000000076</c:v>
                </c:pt>
                <c:pt idx="751" formatCode="General">
                  <c:v>1500.2003200000761</c:v>
                </c:pt>
                <c:pt idx="752" formatCode="General">
                  <c:v>1500.2006400000762</c:v>
                </c:pt>
                <c:pt idx="753" formatCode="General">
                  <c:v>1500.2009600000763</c:v>
                </c:pt>
                <c:pt idx="754" formatCode="General">
                  <c:v>1500.2012800000764</c:v>
                </c:pt>
                <c:pt idx="755" formatCode="General">
                  <c:v>1500.2016000000765</c:v>
                </c:pt>
                <c:pt idx="756" formatCode="General">
                  <c:v>1500.2019200000766</c:v>
                </c:pt>
                <c:pt idx="757" formatCode="General">
                  <c:v>1500.2022400000767</c:v>
                </c:pt>
                <c:pt idx="758" formatCode="General">
                  <c:v>1500.2025600000768</c:v>
                </c:pt>
                <c:pt idx="759" formatCode="General">
                  <c:v>1500.2028800000769</c:v>
                </c:pt>
                <c:pt idx="760" formatCode="General">
                  <c:v>1500.203200000077</c:v>
                </c:pt>
                <c:pt idx="761" formatCode="General">
                  <c:v>1500.2035200000771</c:v>
                </c:pt>
                <c:pt idx="762" formatCode="General">
                  <c:v>1500.2038400000772</c:v>
                </c:pt>
                <c:pt idx="763" formatCode="General">
                  <c:v>1500.2041600000773</c:v>
                </c:pt>
                <c:pt idx="764" formatCode="General">
                  <c:v>1500.2044800000774</c:v>
                </c:pt>
                <c:pt idx="765" formatCode="General">
                  <c:v>1500.2048000000775</c:v>
                </c:pt>
                <c:pt idx="766" formatCode="General">
                  <c:v>1500.2051200000776</c:v>
                </c:pt>
                <c:pt idx="767" formatCode="General">
                  <c:v>1500.2054400000777</c:v>
                </c:pt>
                <c:pt idx="768" formatCode="General">
                  <c:v>1500.2057600000778</c:v>
                </c:pt>
                <c:pt idx="769" formatCode="General">
                  <c:v>1500.2060800000779</c:v>
                </c:pt>
                <c:pt idx="770" formatCode="General">
                  <c:v>1500.206400000078</c:v>
                </c:pt>
                <c:pt idx="771" formatCode="General">
                  <c:v>1500.2067200000781</c:v>
                </c:pt>
                <c:pt idx="772" formatCode="General">
                  <c:v>1500.2070400000782</c:v>
                </c:pt>
                <c:pt idx="773" formatCode="General">
                  <c:v>1500.2073600000783</c:v>
                </c:pt>
                <c:pt idx="774" formatCode="General">
                  <c:v>1500.2076800000784</c:v>
                </c:pt>
                <c:pt idx="775" formatCode="General">
                  <c:v>1500.2080000000785</c:v>
                </c:pt>
                <c:pt idx="776" formatCode="General">
                  <c:v>1500.2083200000786</c:v>
                </c:pt>
                <c:pt idx="777" formatCode="General">
                  <c:v>1500.2086400000787</c:v>
                </c:pt>
                <c:pt idx="778" formatCode="General">
                  <c:v>1500.2089600000788</c:v>
                </c:pt>
                <c:pt idx="779" formatCode="General">
                  <c:v>1500.2092800000789</c:v>
                </c:pt>
                <c:pt idx="780" formatCode="General">
                  <c:v>1500.209600000079</c:v>
                </c:pt>
                <c:pt idx="781" formatCode="General">
                  <c:v>1500.2099200000791</c:v>
                </c:pt>
                <c:pt idx="782" formatCode="General">
                  <c:v>1500.2102400000792</c:v>
                </c:pt>
                <c:pt idx="783" formatCode="General">
                  <c:v>1500.2105600000793</c:v>
                </c:pt>
                <c:pt idx="784" formatCode="General">
                  <c:v>1500.2108800000794</c:v>
                </c:pt>
                <c:pt idx="785" formatCode="General">
                  <c:v>1500.2112000000795</c:v>
                </c:pt>
                <c:pt idx="786" formatCode="General">
                  <c:v>1500.2115200000796</c:v>
                </c:pt>
                <c:pt idx="787" formatCode="General">
                  <c:v>1500.2118400000797</c:v>
                </c:pt>
                <c:pt idx="788" formatCode="General">
                  <c:v>1500.2121600000798</c:v>
                </c:pt>
                <c:pt idx="789" formatCode="General">
                  <c:v>1500.2124800000799</c:v>
                </c:pt>
                <c:pt idx="790" formatCode="General">
                  <c:v>1500.2128000000801</c:v>
                </c:pt>
                <c:pt idx="791" formatCode="General">
                  <c:v>1500.2131200000802</c:v>
                </c:pt>
                <c:pt idx="792" formatCode="General">
                  <c:v>1500.2134400000803</c:v>
                </c:pt>
                <c:pt idx="793" formatCode="General">
                  <c:v>1500.2137600000804</c:v>
                </c:pt>
                <c:pt idx="794" formatCode="General">
                  <c:v>1500.2140800000805</c:v>
                </c:pt>
                <c:pt idx="795" formatCode="General">
                  <c:v>1500.2144000000806</c:v>
                </c:pt>
                <c:pt idx="796" formatCode="General">
                  <c:v>1500.2147200000807</c:v>
                </c:pt>
                <c:pt idx="797" formatCode="General">
                  <c:v>1500.2150400000808</c:v>
                </c:pt>
                <c:pt idx="798" formatCode="General">
                  <c:v>1500.2153600000809</c:v>
                </c:pt>
                <c:pt idx="799" formatCode="General">
                  <c:v>1500.215680000081</c:v>
                </c:pt>
                <c:pt idx="800" formatCode="General">
                  <c:v>1500.2160000000811</c:v>
                </c:pt>
                <c:pt idx="801" formatCode="General">
                  <c:v>1500.2163200000812</c:v>
                </c:pt>
                <c:pt idx="802" formatCode="General">
                  <c:v>1500.2166400000813</c:v>
                </c:pt>
                <c:pt idx="803" formatCode="General">
                  <c:v>1500.2169600000814</c:v>
                </c:pt>
                <c:pt idx="804" formatCode="General">
                  <c:v>1500.2172800000815</c:v>
                </c:pt>
                <c:pt idx="805" formatCode="General">
                  <c:v>1500.2176000000816</c:v>
                </c:pt>
                <c:pt idx="806" formatCode="General">
                  <c:v>1500.2179200000817</c:v>
                </c:pt>
                <c:pt idx="807" formatCode="General">
                  <c:v>1500.2182400000818</c:v>
                </c:pt>
                <c:pt idx="808" formatCode="General">
                  <c:v>1500.2185600000819</c:v>
                </c:pt>
                <c:pt idx="809" formatCode="General">
                  <c:v>1500.218880000082</c:v>
                </c:pt>
                <c:pt idx="810" formatCode="General">
                  <c:v>1500.2192000000821</c:v>
                </c:pt>
                <c:pt idx="811" formatCode="General">
                  <c:v>1500.2195200000822</c:v>
                </c:pt>
                <c:pt idx="812" formatCode="General">
                  <c:v>1500.2198400000823</c:v>
                </c:pt>
                <c:pt idx="813" formatCode="General">
                  <c:v>1500.2201600000824</c:v>
                </c:pt>
                <c:pt idx="814" formatCode="General">
                  <c:v>1500.2204800000825</c:v>
                </c:pt>
                <c:pt idx="815" formatCode="General">
                  <c:v>1500.2208000000826</c:v>
                </c:pt>
                <c:pt idx="816" formatCode="General">
                  <c:v>1500.2211200000827</c:v>
                </c:pt>
                <c:pt idx="817" formatCode="General">
                  <c:v>1500.2214400000828</c:v>
                </c:pt>
                <c:pt idx="818" formatCode="General">
                  <c:v>1500.2217600000829</c:v>
                </c:pt>
                <c:pt idx="819" formatCode="General">
                  <c:v>1500.222080000083</c:v>
                </c:pt>
                <c:pt idx="820" formatCode="General">
                  <c:v>1500.2224000000831</c:v>
                </c:pt>
                <c:pt idx="821" formatCode="General">
                  <c:v>1500.2227200000832</c:v>
                </c:pt>
                <c:pt idx="822" formatCode="General">
                  <c:v>1500.2230400000833</c:v>
                </c:pt>
                <c:pt idx="823" formatCode="General">
                  <c:v>1500.2233600000834</c:v>
                </c:pt>
                <c:pt idx="824" formatCode="General">
                  <c:v>1500.2236800000835</c:v>
                </c:pt>
                <c:pt idx="825" formatCode="General">
                  <c:v>1500.2240000000836</c:v>
                </c:pt>
                <c:pt idx="826" formatCode="General">
                  <c:v>1500.2243200000837</c:v>
                </c:pt>
                <c:pt idx="827" formatCode="General">
                  <c:v>1500.2246400000838</c:v>
                </c:pt>
                <c:pt idx="828" formatCode="General">
                  <c:v>1500.2249600000839</c:v>
                </c:pt>
                <c:pt idx="829" formatCode="General">
                  <c:v>1500.225280000084</c:v>
                </c:pt>
                <c:pt idx="830" formatCode="General">
                  <c:v>1500.2256000000841</c:v>
                </c:pt>
                <c:pt idx="831" formatCode="General">
                  <c:v>1500.2259200000842</c:v>
                </c:pt>
                <c:pt idx="832" formatCode="General">
                  <c:v>1500.2262400000843</c:v>
                </c:pt>
                <c:pt idx="833" formatCode="General">
                  <c:v>1500.2265600000844</c:v>
                </c:pt>
                <c:pt idx="834" formatCode="General">
                  <c:v>1500.2268800000845</c:v>
                </c:pt>
                <c:pt idx="835" formatCode="General">
                  <c:v>1500.2272000000846</c:v>
                </c:pt>
                <c:pt idx="836" formatCode="General">
                  <c:v>1500.2275200000847</c:v>
                </c:pt>
                <c:pt idx="837" formatCode="General">
                  <c:v>1500.2278400000848</c:v>
                </c:pt>
                <c:pt idx="838" formatCode="General">
                  <c:v>1500.2281600000849</c:v>
                </c:pt>
                <c:pt idx="839" formatCode="General">
                  <c:v>1500.228480000085</c:v>
                </c:pt>
                <c:pt idx="840" formatCode="General">
                  <c:v>1500.2288000000851</c:v>
                </c:pt>
                <c:pt idx="841" formatCode="General">
                  <c:v>1500.2291200000852</c:v>
                </c:pt>
                <c:pt idx="842" formatCode="General">
                  <c:v>1500.2294400000853</c:v>
                </c:pt>
                <c:pt idx="843" formatCode="General">
                  <c:v>1500.2297600000854</c:v>
                </c:pt>
                <c:pt idx="844" formatCode="General">
                  <c:v>1500.2300800000855</c:v>
                </c:pt>
                <c:pt idx="845" formatCode="General">
                  <c:v>1500.2304000000856</c:v>
                </c:pt>
                <c:pt idx="846" formatCode="General">
                  <c:v>1500.2307200000857</c:v>
                </c:pt>
                <c:pt idx="847" formatCode="General">
                  <c:v>1500.2310400000858</c:v>
                </c:pt>
                <c:pt idx="848" formatCode="General">
                  <c:v>1500.2313600000859</c:v>
                </c:pt>
                <c:pt idx="849" formatCode="General">
                  <c:v>1500.231680000086</c:v>
                </c:pt>
                <c:pt idx="850" formatCode="General">
                  <c:v>1500.2320000000861</c:v>
                </c:pt>
                <c:pt idx="851" formatCode="General">
                  <c:v>1500.2323200000862</c:v>
                </c:pt>
                <c:pt idx="852" formatCode="General">
                  <c:v>1500.2326400000863</c:v>
                </c:pt>
                <c:pt idx="853" formatCode="General">
                  <c:v>1500.2329600000865</c:v>
                </c:pt>
                <c:pt idx="854" formatCode="General">
                  <c:v>1500.2332800000866</c:v>
                </c:pt>
                <c:pt idx="855" formatCode="General">
                  <c:v>1500.2336000000867</c:v>
                </c:pt>
                <c:pt idx="856" formatCode="General">
                  <c:v>1500.2339200000868</c:v>
                </c:pt>
                <c:pt idx="857" formatCode="General">
                  <c:v>1500.2342400000869</c:v>
                </c:pt>
                <c:pt idx="858" formatCode="General">
                  <c:v>1500.234560000087</c:v>
                </c:pt>
                <c:pt idx="859" formatCode="General">
                  <c:v>1500.2348800000871</c:v>
                </c:pt>
                <c:pt idx="860" formatCode="General">
                  <c:v>1500.2352000000872</c:v>
                </c:pt>
                <c:pt idx="861" formatCode="General">
                  <c:v>1500.2355200000873</c:v>
                </c:pt>
                <c:pt idx="862" formatCode="General">
                  <c:v>1500.2358400000874</c:v>
                </c:pt>
                <c:pt idx="863" formatCode="General">
                  <c:v>1500.2361600000875</c:v>
                </c:pt>
                <c:pt idx="864" formatCode="General">
                  <c:v>1500.2364800000876</c:v>
                </c:pt>
                <c:pt idx="865" formatCode="General">
                  <c:v>1500.2368000000877</c:v>
                </c:pt>
                <c:pt idx="866" formatCode="General">
                  <c:v>1500.2371200000878</c:v>
                </c:pt>
                <c:pt idx="867" formatCode="General">
                  <c:v>1500.2374400000879</c:v>
                </c:pt>
                <c:pt idx="868" formatCode="General">
                  <c:v>1500.237760000088</c:v>
                </c:pt>
                <c:pt idx="869" formatCode="General">
                  <c:v>1500.2380800000881</c:v>
                </c:pt>
                <c:pt idx="870" formatCode="General">
                  <c:v>1500.2384000000882</c:v>
                </c:pt>
                <c:pt idx="871" formatCode="General">
                  <c:v>1500.2387200000883</c:v>
                </c:pt>
                <c:pt idx="872" formatCode="General">
                  <c:v>1500.2390400000884</c:v>
                </c:pt>
                <c:pt idx="873" formatCode="General">
                  <c:v>1500.2393600000885</c:v>
                </c:pt>
                <c:pt idx="874" formatCode="General">
                  <c:v>1500.2396800000886</c:v>
                </c:pt>
                <c:pt idx="875" formatCode="General">
                  <c:v>1500.2400000000887</c:v>
                </c:pt>
                <c:pt idx="876" formatCode="General">
                  <c:v>1500.2403200000888</c:v>
                </c:pt>
                <c:pt idx="877" formatCode="General">
                  <c:v>1500.2406400000889</c:v>
                </c:pt>
                <c:pt idx="878" formatCode="General">
                  <c:v>1500.240960000089</c:v>
                </c:pt>
                <c:pt idx="879" formatCode="General">
                  <c:v>1500.2412800000891</c:v>
                </c:pt>
                <c:pt idx="880" formatCode="General">
                  <c:v>1500.2416000000892</c:v>
                </c:pt>
                <c:pt idx="881" formatCode="General">
                  <c:v>1500.2419200000893</c:v>
                </c:pt>
                <c:pt idx="882" formatCode="General">
                  <c:v>1500.2422400000894</c:v>
                </c:pt>
                <c:pt idx="883" formatCode="General">
                  <c:v>1500.2425600000895</c:v>
                </c:pt>
                <c:pt idx="884" formatCode="General">
                  <c:v>1500.2428800000896</c:v>
                </c:pt>
                <c:pt idx="885" formatCode="General">
                  <c:v>1500.2432000000897</c:v>
                </c:pt>
                <c:pt idx="886" formatCode="General">
                  <c:v>1500.2435200000898</c:v>
                </c:pt>
                <c:pt idx="887" formatCode="General">
                  <c:v>1500.2438400000899</c:v>
                </c:pt>
                <c:pt idx="888" formatCode="General">
                  <c:v>1500.24416000009</c:v>
                </c:pt>
                <c:pt idx="889" formatCode="General">
                  <c:v>1500.2444800000901</c:v>
                </c:pt>
                <c:pt idx="890" formatCode="General">
                  <c:v>1500.2448000000902</c:v>
                </c:pt>
                <c:pt idx="891" formatCode="General">
                  <c:v>1500.2451200000903</c:v>
                </c:pt>
                <c:pt idx="892" formatCode="General">
                  <c:v>1500.2454400000904</c:v>
                </c:pt>
                <c:pt idx="893" formatCode="General">
                  <c:v>1500.2457600000905</c:v>
                </c:pt>
                <c:pt idx="894" formatCode="General">
                  <c:v>1500.2460800000906</c:v>
                </c:pt>
                <c:pt idx="895" formatCode="General">
                  <c:v>1500.2464000000907</c:v>
                </c:pt>
                <c:pt idx="896" formatCode="General">
                  <c:v>1500.2467200000908</c:v>
                </c:pt>
                <c:pt idx="897" formatCode="General">
                  <c:v>1500.2470400000909</c:v>
                </c:pt>
                <c:pt idx="898" formatCode="General">
                  <c:v>1500.247360000091</c:v>
                </c:pt>
                <c:pt idx="899" formatCode="General">
                  <c:v>1500.2476800000911</c:v>
                </c:pt>
                <c:pt idx="900" formatCode="General">
                  <c:v>1500.2480000000912</c:v>
                </c:pt>
                <c:pt idx="901" formatCode="General">
                  <c:v>1500.2483200000913</c:v>
                </c:pt>
                <c:pt idx="902" formatCode="General">
                  <c:v>1500.2486400000914</c:v>
                </c:pt>
                <c:pt idx="903" formatCode="General">
                  <c:v>1500.2489600000915</c:v>
                </c:pt>
                <c:pt idx="904" formatCode="General">
                  <c:v>1500.2492800000916</c:v>
                </c:pt>
                <c:pt idx="905" formatCode="General">
                  <c:v>1500.2496000000917</c:v>
                </c:pt>
                <c:pt idx="906" formatCode="General">
                  <c:v>1500.2499200000918</c:v>
                </c:pt>
                <c:pt idx="907" formatCode="General">
                  <c:v>1500.2502400000919</c:v>
                </c:pt>
                <c:pt idx="908" formatCode="General">
                  <c:v>1500.250560000092</c:v>
                </c:pt>
                <c:pt idx="909" formatCode="General">
                  <c:v>1500.2508800000921</c:v>
                </c:pt>
                <c:pt idx="910" formatCode="General">
                  <c:v>1500.2512000000922</c:v>
                </c:pt>
                <c:pt idx="911" formatCode="General">
                  <c:v>1500.2515200000923</c:v>
                </c:pt>
                <c:pt idx="912" formatCode="General">
                  <c:v>1500.2518400000924</c:v>
                </c:pt>
                <c:pt idx="913" formatCode="General">
                  <c:v>1500.2521600000925</c:v>
                </c:pt>
                <c:pt idx="914" formatCode="General">
                  <c:v>1500.2524800000926</c:v>
                </c:pt>
                <c:pt idx="915" formatCode="General">
                  <c:v>1500.2528000000927</c:v>
                </c:pt>
                <c:pt idx="916" formatCode="General">
                  <c:v>1500.2531200000928</c:v>
                </c:pt>
                <c:pt idx="917" formatCode="General">
                  <c:v>1500.253440000093</c:v>
                </c:pt>
                <c:pt idx="918" formatCode="General">
                  <c:v>1500.2537600000931</c:v>
                </c:pt>
                <c:pt idx="919" formatCode="General">
                  <c:v>1500.2540800000932</c:v>
                </c:pt>
                <c:pt idx="920" formatCode="General">
                  <c:v>1500.2544000000933</c:v>
                </c:pt>
                <c:pt idx="921" formatCode="General">
                  <c:v>1500.2547200000934</c:v>
                </c:pt>
                <c:pt idx="922" formatCode="General">
                  <c:v>1500.2550400000935</c:v>
                </c:pt>
                <c:pt idx="923" formatCode="General">
                  <c:v>1500.2553600000936</c:v>
                </c:pt>
                <c:pt idx="924" formatCode="General">
                  <c:v>1500.2556800000937</c:v>
                </c:pt>
                <c:pt idx="925" formatCode="General">
                  <c:v>1500.2560000000938</c:v>
                </c:pt>
                <c:pt idx="926" formatCode="General">
                  <c:v>1500.2563200000939</c:v>
                </c:pt>
                <c:pt idx="927" formatCode="General">
                  <c:v>1500.256640000094</c:v>
                </c:pt>
                <c:pt idx="928" formatCode="General">
                  <c:v>1500.2569600000941</c:v>
                </c:pt>
                <c:pt idx="929" formatCode="General">
                  <c:v>1500.2572800000942</c:v>
                </c:pt>
                <c:pt idx="930" formatCode="General">
                  <c:v>1500.2576000000943</c:v>
                </c:pt>
                <c:pt idx="931" formatCode="General">
                  <c:v>1500.2579200000944</c:v>
                </c:pt>
                <c:pt idx="932" formatCode="General">
                  <c:v>1500.2582400000945</c:v>
                </c:pt>
                <c:pt idx="933" formatCode="General">
                  <c:v>1500.2585600000946</c:v>
                </c:pt>
                <c:pt idx="934" formatCode="General">
                  <c:v>1500.2588800000947</c:v>
                </c:pt>
                <c:pt idx="935" formatCode="General">
                  <c:v>1500.2592000000948</c:v>
                </c:pt>
                <c:pt idx="936" formatCode="General">
                  <c:v>1500.2595200000949</c:v>
                </c:pt>
                <c:pt idx="937" formatCode="General">
                  <c:v>1500.259840000095</c:v>
                </c:pt>
                <c:pt idx="938" formatCode="General">
                  <c:v>1500.2601600000951</c:v>
                </c:pt>
                <c:pt idx="939" formatCode="General">
                  <c:v>1500.2604800000952</c:v>
                </c:pt>
                <c:pt idx="940" formatCode="General">
                  <c:v>1500.2608000000953</c:v>
                </c:pt>
                <c:pt idx="941" formatCode="General">
                  <c:v>1500.2611200000954</c:v>
                </c:pt>
                <c:pt idx="942" formatCode="General">
                  <c:v>1500.2614400000955</c:v>
                </c:pt>
                <c:pt idx="943" formatCode="General">
                  <c:v>1500.2617600000956</c:v>
                </c:pt>
                <c:pt idx="944" formatCode="General">
                  <c:v>1500.2620800000957</c:v>
                </c:pt>
                <c:pt idx="945" formatCode="General">
                  <c:v>1500.2624000000958</c:v>
                </c:pt>
                <c:pt idx="946" formatCode="General">
                  <c:v>1500.2627200000959</c:v>
                </c:pt>
                <c:pt idx="947" formatCode="General">
                  <c:v>1500.263040000096</c:v>
                </c:pt>
                <c:pt idx="948" formatCode="General">
                  <c:v>1500.2633600000961</c:v>
                </c:pt>
                <c:pt idx="949" formatCode="General">
                  <c:v>1500.2636800000962</c:v>
                </c:pt>
                <c:pt idx="950" formatCode="General">
                  <c:v>1500.2640000000963</c:v>
                </c:pt>
                <c:pt idx="951" formatCode="General">
                  <c:v>1500.2643200000964</c:v>
                </c:pt>
                <c:pt idx="952" formatCode="General">
                  <c:v>1500.2646400000965</c:v>
                </c:pt>
                <c:pt idx="953" formatCode="General">
                  <c:v>1500.2649600000966</c:v>
                </c:pt>
                <c:pt idx="954" formatCode="General">
                  <c:v>1500.2652800000967</c:v>
                </c:pt>
                <c:pt idx="955" formatCode="General">
                  <c:v>1500.2656000000968</c:v>
                </c:pt>
                <c:pt idx="956" formatCode="General">
                  <c:v>1500.2659200000969</c:v>
                </c:pt>
                <c:pt idx="957" formatCode="General">
                  <c:v>1500.266240000097</c:v>
                </c:pt>
                <c:pt idx="958" formatCode="General">
                  <c:v>1500.2665600000971</c:v>
                </c:pt>
                <c:pt idx="959" formatCode="General">
                  <c:v>1500.2668800000972</c:v>
                </c:pt>
                <c:pt idx="960" formatCode="General">
                  <c:v>1500.2672000000973</c:v>
                </c:pt>
                <c:pt idx="961" formatCode="General">
                  <c:v>1500.2675200000974</c:v>
                </c:pt>
                <c:pt idx="962" formatCode="General">
                  <c:v>1500.2678400000975</c:v>
                </c:pt>
                <c:pt idx="963" formatCode="General">
                  <c:v>1500.2681600000976</c:v>
                </c:pt>
                <c:pt idx="964" formatCode="General">
                  <c:v>1500.2684800000977</c:v>
                </c:pt>
                <c:pt idx="965" formatCode="General">
                  <c:v>1500.2688000000978</c:v>
                </c:pt>
                <c:pt idx="966" formatCode="General">
                  <c:v>1500.2691200000979</c:v>
                </c:pt>
                <c:pt idx="967" formatCode="General">
                  <c:v>1500.269440000098</c:v>
                </c:pt>
                <c:pt idx="968" formatCode="General">
                  <c:v>1500.2697600000981</c:v>
                </c:pt>
                <c:pt idx="969" formatCode="General">
                  <c:v>1500.2700800000982</c:v>
                </c:pt>
                <c:pt idx="970" formatCode="General">
                  <c:v>1500.2704000000983</c:v>
                </c:pt>
                <c:pt idx="971" formatCode="General">
                  <c:v>1500.2707200000984</c:v>
                </c:pt>
                <c:pt idx="972" formatCode="General">
                  <c:v>1500.2710400000985</c:v>
                </c:pt>
                <c:pt idx="973" formatCode="General">
                  <c:v>1500.2713600000986</c:v>
                </c:pt>
                <c:pt idx="974" formatCode="General">
                  <c:v>1500.2716800000987</c:v>
                </c:pt>
                <c:pt idx="975" formatCode="General">
                  <c:v>1500.2720000000988</c:v>
                </c:pt>
                <c:pt idx="976" formatCode="General">
                  <c:v>1500.2723200000989</c:v>
                </c:pt>
                <c:pt idx="977" formatCode="General">
                  <c:v>1500.272640000099</c:v>
                </c:pt>
                <c:pt idx="978" formatCode="General">
                  <c:v>1500.2729600000991</c:v>
                </c:pt>
                <c:pt idx="979" formatCode="General">
                  <c:v>1500.2732800000992</c:v>
                </c:pt>
                <c:pt idx="980" formatCode="General">
                  <c:v>1500.2736000000993</c:v>
                </c:pt>
                <c:pt idx="981" formatCode="General">
                  <c:v>1500.2739200000995</c:v>
                </c:pt>
                <c:pt idx="982" formatCode="General">
                  <c:v>1500.2742400000996</c:v>
                </c:pt>
                <c:pt idx="983" formatCode="General">
                  <c:v>1500.2745600000997</c:v>
                </c:pt>
                <c:pt idx="984" formatCode="General">
                  <c:v>1500.2748800000998</c:v>
                </c:pt>
                <c:pt idx="985" formatCode="General">
                  <c:v>1500.2752000000999</c:v>
                </c:pt>
                <c:pt idx="986" formatCode="General">
                  <c:v>1500.2755200001</c:v>
                </c:pt>
                <c:pt idx="987" formatCode="General">
                  <c:v>1500.2758400001001</c:v>
                </c:pt>
                <c:pt idx="988" formatCode="General">
                  <c:v>1500.2761600001002</c:v>
                </c:pt>
                <c:pt idx="989" formatCode="General">
                  <c:v>1500.2764800001003</c:v>
                </c:pt>
                <c:pt idx="990" formatCode="General">
                  <c:v>1500.2768000001004</c:v>
                </c:pt>
                <c:pt idx="991" formatCode="General">
                  <c:v>1500.2771200001005</c:v>
                </c:pt>
                <c:pt idx="992" formatCode="General">
                  <c:v>1500.2774400001006</c:v>
                </c:pt>
                <c:pt idx="993" formatCode="General">
                  <c:v>1500.2777600001007</c:v>
                </c:pt>
                <c:pt idx="994" formatCode="General">
                  <c:v>1500.2780800001008</c:v>
                </c:pt>
                <c:pt idx="995" formatCode="General">
                  <c:v>1500.2784000001009</c:v>
                </c:pt>
                <c:pt idx="996" formatCode="General">
                  <c:v>1500.278720000101</c:v>
                </c:pt>
                <c:pt idx="997" formatCode="General">
                  <c:v>1500.2790400001011</c:v>
                </c:pt>
                <c:pt idx="998" formatCode="General">
                  <c:v>1500.2793600001012</c:v>
                </c:pt>
                <c:pt idx="999" formatCode="General">
                  <c:v>1500.2796800001013</c:v>
                </c:pt>
              </c:numCache>
            </c:numRef>
          </c:xVal>
          <c:yVal>
            <c:numRef>
              <c:f>'Guard Band Change MU'!$I$69:$I$1068</c:f>
              <c:numCache>
                <c:formatCode>##0.00E+0</c:formatCode>
                <c:ptCount val="1000"/>
                <c:pt idx="0">
                  <c:v>3.3457556440947478E-3</c:v>
                </c:pt>
                <c:pt idx="1">
                  <c:v>3.4544407271643431E-3</c:v>
                </c:pt>
                <c:pt idx="2">
                  <c:v>3.5664281283372466E-3</c:v>
                </c:pt>
                <c:pt idx="3">
                  <c:v>3.6818103371742345E-3</c:v>
                </c:pt>
                <c:pt idx="4">
                  <c:v>3.8006821762177662E-3</c:v>
                </c:pt>
                <c:pt idx="5">
                  <c:v>3.9231408518037659E-3</c:v>
                </c:pt>
                <c:pt idx="6">
                  <c:v>4.0492860057405019E-3</c:v>
                </c:pt>
                <c:pt idx="7">
                  <c:v>4.1792197678624313E-3</c:v>
                </c:pt>
                <c:pt idx="8">
                  <c:v>4.3130468094666986E-3</c:v>
                </c:pt>
                <c:pt idx="9">
                  <c:v>4.4508743976397801E-3</c:v>
                </c:pt>
                <c:pt idx="10">
                  <c:v>4.5928124504817569E-3</c:v>
                </c:pt>
                <c:pt idx="11">
                  <c:v>4.7389735932352279E-3</c:v>
                </c:pt>
                <c:pt idx="12">
                  <c:v>4.8894732153260869E-3</c:v>
                </c:pt>
                <c:pt idx="13">
                  <c:v>5.0444295283228347E-3</c:v>
                </c:pt>
                <c:pt idx="14">
                  <c:v>5.2039636248211183E-3</c:v>
                </c:pt>
                <c:pt idx="15">
                  <c:v>5.3681995382599086E-3</c:v>
                </c:pt>
                <c:pt idx="16">
                  <c:v>5.5372643036755015E-3</c:v>
                </c:pt>
                <c:pt idx="17">
                  <c:v>5.7112880193993121E-3</c:v>
                </c:pt>
                <c:pt idx="18">
                  <c:v>5.8904039097051296E-3</c:v>
                </c:pt>
                <c:pt idx="19">
                  <c:v>6.0747483884114727E-3</c:v>
                </c:pt>
                <c:pt idx="20">
                  <c:v>6.2644611234439797E-3</c:v>
                </c:pt>
                <c:pt idx="21">
                  <c:v>6.4596851023630761E-3</c:v>
                </c:pt>
                <c:pt idx="22">
                  <c:v>6.6605666988612793E-3</c:v>
                </c:pt>
                <c:pt idx="23">
                  <c:v>6.8672557402347694E-3</c:v>
                </c:pt>
                <c:pt idx="24">
                  <c:v>7.0799055758330254E-3</c:v>
                </c:pt>
                <c:pt idx="25">
                  <c:v>7.2986731464904451E-3</c:v>
                </c:pt>
                <c:pt idx="26">
                  <c:v>7.5237190549432252E-3</c:v>
                </c:pt>
                <c:pt idx="27">
                  <c:v>7.7552076372346367E-3</c:v>
                </c:pt>
                <c:pt idx="28">
                  <c:v>7.9933070351113494E-3</c:v>
                </c:pt>
                <c:pt idx="29">
                  <c:v>8.2381892694131133E-3</c:v>
                </c:pt>
                <c:pt idx="30">
                  <c:v>8.490030314457879E-3</c:v>
                </c:pt>
                <c:pt idx="31">
                  <c:v>8.7490101734237109E-3</c:v>
                </c:pt>
                <c:pt idx="32">
                  <c:v>9.0153129547288491E-3</c:v>
                </c:pt>
                <c:pt idx="33">
                  <c:v>9.2891269494105103E-3</c:v>
                </c:pt>
                <c:pt idx="34">
                  <c:v>9.5706447095028346E-3</c:v>
                </c:pt>
                <c:pt idx="35">
                  <c:v>9.8600631274137797E-3</c:v>
                </c:pt>
                <c:pt idx="36">
                  <c:v>1.0157583516300302E-2</c:v>
                </c:pt>
                <c:pt idx="37">
                  <c:v>1.0463411691440959E-2</c:v>
                </c:pt>
                <c:pt idx="38">
                  <c:v>1.077775805260419E-2</c:v>
                </c:pt>
                <c:pt idx="39">
                  <c:v>1.1100837667410131E-2</c:v>
                </c:pt>
                <c:pt idx="40">
                  <c:v>1.143287035568377E-2</c:v>
                </c:pt>
                <c:pt idx="41">
                  <c:v>1.1774080774795984E-2</c:v>
                </c:pt>
                <c:pt idx="42">
                  <c:v>1.2124698505988815E-2</c:v>
                </c:pt>
                <c:pt idx="43">
                  <c:v>1.2484958141681175E-2</c:v>
                </c:pt>
                <c:pt idx="44">
                  <c:v>1.2855099373749731E-2</c:v>
                </c:pt>
                <c:pt idx="45">
                  <c:v>1.3235367082779897E-2</c:v>
                </c:pt>
                <c:pt idx="46">
                  <c:v>1.3626011428280934E-2</c:v>
                </c:pt>
                <c:pt idx="47">
                  <c:v>1.4027287939858536E-2</c:v>
                </c:pt>
                <c:pt idx="48">
                  <c:v>1.4439457609337712E-2</c:v>
                </c:pt>
                <c:pt idx="49">
                  <c:v>1.486278698382819E-2</c:v>
                </c:pt>
                <c:pt idx="50">
                  <c:v>1.529754825972374E-2</c:v>
                </c:pt>
                <c:pt idx="51">
                  <c:v>1.5744019377626341E-2</c:v>
                </c:pt>
                <c:pt idx="52">
                  <c:v>1.6202484118185121E-2</c:v>
                </c:pt>
                <c:pt idx="53">
                  <c:v>1.6673232198839892E-2</c:v>
                </c:pt>
                <c:pt idx="54">
                  <c:v>1.7156559371457471E-2</c:v>
                </c:pt>
                <c:pt idx="55">
                  <c:v>1.7652767520849211E-2</c:v>
                </c:pt>
                <c:pt idx="56">
                  <c:v>1.8162164764156719E-2</c:v>
                </c:pt>
                <c:pt idx="57">
                  <c:v>1.8685065551092193E-2</c:v>
                </c:pt>
                <c:pt idx="58">
                  <c:v>1.9221790765019349E-2</c:v>
                </c:pt>
                <c:pt idx="59">
                  <c:v>1.9772667824859282E-2</c:v>
                </c:pt>
                <c:pt idx="60">
                  <c:v>2.033803078780605E-2</c:v>
                </c:pt>
                <c:pt idx="61">
                  <c:v>2.0918220452834382E-2</c:v>
                </c:pt>
                <c:pt idx="62">
                  <c:v>2.1513584464982857E-2</c:v>
                </c:pt>
                <c:pt idx="63">
                  <c:v>2.2124477420393088E-2</c:v>
                </c:pt>
                <c:pt idx="64">
                  <c:v>2.2751260972086518E-2</c:v>
                </c:pt>
                <c:pt idx="65">
                  <c:v>2.3394303936457899E-2</c:v>
                </c:pt>
                <c:pt idx="66">
                  <c:v>2.4053982400464906E-2</c:v>
                </c:pt>
                <c:pt idx="67">
                  <c:v>2.4730679829491439E-2</c:v>
                </c:pt>
                <c:pt idx="68">
                  <c:v>2.5424787175861746E-2</c:v>
                </c:pt>
                <c:pt idx="69">
                  <c:v>2.6136702987981746E-2</c:v>
                </c:pt>
                <c:pt idx="70">
                  <c:v>2.68668335200824E-2</c:v>
                </c:pt>
                <c:pt idx="71">
                  <c:v>2.7615592842539397E-2</c:v>
                </c:pt>
                <c:pt idx="72">
                  <c:v>2.8383402952742255E-2</c:v>
                </c:pt>
                <c:pt idx="73">
                  <c:v>2.9170693886485296E-2</c:v>
                </c:pt>
                <c:pt idx="74">
                  <c:v>2.9977903829851323E-2</c:v>
                </c:pt>
                <c:pt idx="75">
                  <c:v>3.0805479231558436E-2</c:v>
                </c:pt>
                <c:pt idx="76">
                  <c:v>3.1653874915738761E-2</c:v>
                </c:pt>
                <c:pt idx="77">
                  <c:v>3.2523554195117661E-2</c:v>
                </c:pt>
                <c:pt idx="78">
                  <c:v>3.3414988984559746E-2</c:v>
                </c:pt>
                <c:pt idx="79">
                  <c:v>3.4328659914948448E-2</c:v>
                </c:pt>
                <c:pt idx="80">
                  <c:v>3.5265056447362893E-2</c:v>
                </c:pt>
                <c:pt idx="81">
                  <c:v>3.6224676987516934E-2</c:v>
                </c:pt>
                <c:pt idx="82">
                  <c:v>3.7208029000422305E-2</c:v>
                </c:pt>
                <c:pt idx="83">
                  <c:v>3.8215629125237252E-2</c:v>
                </c:pt>
                <c:pt idx="84">
                  <c:v>3.9248003290261672E-2</c:v>
                </c:pt>
                <c:pt idx="85">
                  <c:v>4.030568682803707E-2</c:v>
                </c:pt>
                <c:pt idx="86">
                  <c:v>4.1389224590510483E-2</c:v>
                </c:pt>
                <c:pt idx="87">
                  <c:v>4.2499171064218237E-2</c:v>
                </c:pt>
                <c:pt idx="88">
                  <c:v>4.3636090485445915E-2</c:v>
                </c:pt>
                <c:pt idx="89">
                  <c:v>4.4800556955318413E-2</c:v>
                </c:pt>
                <c:pt idx="90">
                  <c:v>4.5993154554774929E-2</c:v>
                </c:pt>
                <c:pt idx="91">
                  <c:v>4.7214477459378769E-2</c:v>
                </c:pt>
                <c:pt idx="92">
                  <c:v>4.8465130053915048E-2</c:v>
                </c:pt>
                <c:pt idx="93">
                  <c:v>4.9745727046724635E-2</c:v>
                </c:pt>
                <c:pt idx="94">
                  <c:v>5.1056893583723881E-2</c:v>
                </c:pt>
                <c:pt idx="95">
                  <c:v>5.239926536205642E-2</c:v>
                </c:pt>
                <c:pt idx="96">
                  <c:v>5.3773488743323883E-2</c:v>
                </c:pt>
                <c:pt idx="97">
                  <c:v>5.518022086634021E-2</c:v>
                </c:pt>
                <c:pt idx="98">
                  <c:v>5.6620129759352995E-2</c:v>
                </c:pt>
                <c:pt idx="99">
                  <c:v>5.8093894451674358E-2</c:v>
                </c:pt>
                <c:pt idx="100">
                  <c:v>5.9602205084662276E-2</c:v>
                </c:pt>
                <c:pt idx="101">
                  <c:v>6.1145763021992802E-2</c:v>
                </c:pt>
                <c:pt idx="102">
                  <c:v>6.2725280959161162E-2</c:v>
                </c:pt>
                <c:pt idx="103">
                  <c:v>6.4341483032149482E-2</c:v>
                </c:pt>
                <c:pt idx="104">
                  <c:v>6.5995104925197029E-2</c:v>
                </c:pt>
                <c:pt idx="105">
                  <c:v>6.7686893977609019E-2</c:v>
                </c:pt>
                <c:pt idx="106">
                  <c:v>6.9417609289534943E-2</c:v>
                </c:pt>
                <c:pt idx="107">
                  <c:v>7.1188021826652459E-2</c:v>
                </c:pt>
                <c:pt idx="108">
                  <c:v>7.2998914523685385E-2</c:v>
                </c:pt>
                <c:pt idx="109">
                  <c:v>7.4851082386685822E-2</c:v>
                </c:pt>
                <c:pt idx="110">
                  <c:v>7.6745332594011451E-2</c:v>
                </c:pt>
                <c:pt idx="111">
                  <c:v>7.8682484595922711E-2</c:v>
                </c:pt>
                <c:pt idx="112">
                  <c:v>8.0663370212727709E-2</c:v>
                </c:pt>
                <c:pt idx="113">
                  <c:v>8.268883373139968E-2</c:v>
                </c:pt>
                <c:pt idx="114">
                  <c:v>8.4759732000590809E-2</c:v>
                </c:pt>
                <c:pt idx="115">
                  <c:v>8.6876934523965013E-2</c:v>
                </c:pt>
                <c:pt idx="116">
                  <c:v>8.9041323551771079E-2</c:v>
                </c:pt>
                <c:pt idx="117">
                  <c:v>9.1253794170576955E-2</c:v>
                </c:pt>
                <c:pt idx="118">
                  <c:v>9.3515254391084199E-2</c:v>
                </c:pt>
                <c:pt idx="119">
                  <c:v>9.5826625233940116E-2</c:v>
                </c:pt>
                <c:pt idx="120">
                  <c:v>9.818884081346492E-2</c:v>
                </c:pt>
                <c:pt idx="121">
                  <c:v>0.10060284841921033</c:v>
                </c:pt>
                <c:pt idx="122">
                  <c:v>0.10306960859526267</c:v>
                </c:pt>
                <c:pt idx="123">
                  <c:v>0.1055900952172058</c:v>
                </c:pt>
                <c:pt idx="124">
                  <c:v>0.10816529556665505</c:v>
                </c:pt>
                <c:pt idx="125">
                  <c:v>0.11079621040327468</c:v>
                </c:pt>
                <c:pt idx="126">
                  <c:v>0.11348385403418892</c:v>
                </c:pt>
                <c:pt idx="127">
                  <c:v>0.11622925438069535</c:v>
                </c:pt>
                <c:pt idx="128">
                  <c:v>0.1190334530421906</c:v>
                </c:pt>
                <c:pt idx="129">
                  <c:v>0.12189750535721459</c:v>
                </c:pt>
                <c:pt idx="130">
                  <c:v>0.12482248046152071</c:v>
                </c:pt>
                <c:pt idx="131">
                  <c:v>0.127809461343076</c:v>
                </c:pt>
                <c:pt idx="132">
                  <c:v>0.13085954489390006</c:v>
                </c:pt>
                <c:pt idx="133">
                  <c:v>0.13397384195864059</c:v>
                </c:pt>
                <c:pt idx="134">
                  <c:v>0.13715347737979475</c:v>
                </c:pt>
                <c:pt idx="135">
                  <c:v>0.14039959003947464</c:v>
                </c:pt>
                <c:pt idx="136">
                  <c:v>0.14371333289761987</c:v>
                </c:pt>
                <c:pt idx="137">
                  <c:v>0.14709587302655835</c:v>
                </c:pt>
                <c:pt idx="138">
                  <c:v>0.15054839164181488</c:v>
                </c:pt>
                <c:pt idx="139">
                  <c:v>0.15407208412906709</c:v>
                </c:pt>
                <c:pt idx="140">
                  <c:v>0.15766816006714737</c:v>
                </c:pt>
                <c:pt idx="141">
                  <c:v>0.16133784324699033</c:v>
                </c:pt>
                <c:pt idx="142">
                  <c:v>0.16508237168642126</c:v>
                </c:pt>
                <c:pt idx="143">
                  <c:v>0.16890299764068528</c:v>
                </c:pt>
                <c:pt idx="144">
                  <c:v>0.17280098760861193</c:v>
                </c:pt>
                <c:pt idx="145">
                  <c:v>0.17677762233431302</c:v>
                </c:pt>
                <c:pt idx="146">
                  <c:v>0.18083419680430807</c:v>
                </c:pt>
                <c:pt idx="147">
                  <c:v>0.18497202023997456</c:v>
                </c:pt>
                <c:pt idx="148">
                  <c:v>0.18919241608521831</c:v>
                </c:pt>
                <c:pt idx="149">
                  <c:v>0.19349672198925669</c:v>
                </c:pt>
                <c:pt idx="150">
                  <c:v>0.197886289784413</c:v>
                </c:pt>
                <c:pt idx="151">
                  <c:v>0.20236248545881419</c:v>
                </c:pt>
                <c:pt idx="152">
                  <c:v>0.20692668912388754</c:v>
                </c:pt>
                <c:pt idx="153">
                  <c:v>0.21158029497655129</c:v>
                </c:pt>
                <c:pt idx="154">
                  <c:v>0.21632471125599342</c:v>
                </c:pt>
                <c:pt idx="155">
                  <c:v>0.22116136019493288</c:v>
                </c:pt>
                <c:pt idx="156">
                  <c:v>0.22609167796525848</c:v>
                </c:pt>
                <c:pt idx="157">
                  <c:v>0.2311171146179421</c:v>
                </c:pt>
                <c:pt idx="158">
                  <c:v>0.23623913401711813</c:v>
                </c:pt>
                <c:pt idx="159">
                  <c:v>0.24145921376822779</c:v>
                </c:pt>
                <c:pt idx="160">
                  <c:v>0.24677884514012194</c:v>
                </c:pt>
                <c:pt idx="161">
                  <c:v>0.25219953298102199</c:v>
                </c:pt>
                <c:pt idx="162">
                  <c:v>0.25772279562823142</c:v>
                </c:pt>
                <c:pt idx="163">
                  <c:v>0.26335016481149831</c:v>
                </c:pt>
                <c:pt idx="164">
                  <c:v>0.26908318554992766</c:v>
                </c:pt>
                <c:pt idx="165">
                  <c:v>0.2749234160423385</c:v>
                </c:pt>
                <c:pt idx="166">
                  <c:v>0.28087242755096914</c:v>
                </c:pt>
                <c:pt idx="167">
                  <c:v>0.28693180427842896</c:v>
                </c:pt>
                <c:pt idx="168">
                  <c:v>0.29310314323779779</c:v>
                </c:pt>
                <c:pt idx="169">
                  <c:v>0.29938805411577546</c:v>
                </c:pt>
                <c:pt idx="170">
                  <c:v>0.30578815912878637</c:v>
                </c:pt>
                <c:pt idx="171">
                  <c:v>0.31230509287193903</c:v>
                </c:pt>
                <c:pt idx="172">
                  <c:v>0.31894050216075071</c:v>
                </c:pt>
                <c:pt idx="173">
                  <c:v>0.32569604586554152</c:v>
                </c:pt>
                <c:pt idx="174">
                  <c:v>0.33257339473840597</c:v>
                </c:pt>
                <c:pt idx="175">
                  <c:v>0.33957423123267289</c:v>
                </c:pt>
                <c:pt idx="176">
                  <c:v>0.34670024931476251</c:v>
                </c:pt>
                <c:pt idx="177">
                  <c:v>0.35395315426835428</c:v>
                </c:pt>
                <c:pt idx="178">
                  <c:v>0.36133466249078139</c:v>
                </c:pt>
                <c:pt idx="179">
                  <c:v>0.36884650128156349</c:v>
                </c:pt>
                <c:pt idx="180">
                  <c:v>0.37649040862300065</c:v>
                </c:pt>
                <c:pt idx="181">
                  <c:v>0.3842681329527422</c:v>
                </c:pt>
                <c:pt idx="182">
                  <c:v>0.39218143292825702</c:v>
                </c:pt>
                <c:pt idx="183">
                  <c:v>0.40023207718312681</c:v>
                </c:pt>
                <c:pt idx="184">
                  <c:v>0.4084218440750858</c:v>
                </c:pt>
                <c:pt idx="185">
                  <c:v>0.41675252142573999</c:v>
                </c:pt>
                <c:pt idx="186">
                  <c:v>0.42522590625188866</c:v>
                </c:pt>
                <c:pt idx="187">
                  <c:v>0.43384380448838883</c:v>
                </c:pt>
                <c:pt idx="188">
                  <c:v>0.44260803070249116</c:v>
                </c:pt>
                <c:pt idx="189">
                  <c:v>0.45152040779958785</c:v>
                </c:pt>
                <c:pt idx="190">
                  <c:v>0.46058276672031134</c:v>
                </c:pt>
                <c:pt idx="191">
                  <c:v>0.46979694612892786</c:v>
                </c:pt>
                <c:pt idx="192">
                  <c:v>0.4791647920929693</c:v>
                </c:pt>
                <c:pt idx="193">
                  <c:v>0.48868815775405505</c:v>
                </c:pt>
                <c:pt idx="194">
                  <c:v>0.49836890298985181</c:v>
                </c:pt>
                <c:pt idx="195">
                  <c:v>0.50820889406712821</c:v>
                </c:pt>
                <c:pt idx="196">
                  <c:v>0.51821000328585876</c:v>
                </c:pt>
                <c:pt idx="197">
                  <c:v>0.52837410861434286</c:v>
                </c:pt>
                <c:pt idx="198">
                  <c:v>0.53870309331529864</c:v>
                </c:pt>
                <c:pt idx="199">
                  <c:v>0.54919884556289844</c:v>
                </c:pt>
                <c:pt idx="200">
                  <c:v>0.55986325805072268</c:v>
                </c:pt>
                <c:pt idx="201">
                  <c:v>0.57069822759059829</c:v>
                </c:pt>
                <c:pt idx="202">
                  <c:v>0.58170565470230839</c:v>
                </c:pt>
                <c:pt idx="203">
                  <c:v>0.59288744319414521</c:v>
                </c:pt>
                <c:pt idx="204">
                  <c:v>0.60424549973430275</c:v>
                </c:pt>
                <c:pt idx="205">
                  <c:v>0.61578173341308762</c:v>
                </c:pt>
                <c:pt idx="206">
                  <c:v>0.62749805529595115</c:v>
                </c:pt>
                <c:pt idx="207">
                  <c:v>0.63939637796733195</c:v>
                </c:pt>
                <c:pt idx="208">
                  <c:v>0.6514786150653169</c:v>
                </c:pt>
                <c:pt idx="209">
                  <c:v>0.66374668080712074</c:v>
                </c:pt>
                <c:pt idx="210">
                  <c:v>0.67620248950539896</c:v>
                </c:pt>
                <c:pt idx="211">
                  <c:v>0.68884795507540475</c:v>
                </c:pt>
                <c:pt idx="212">
                  <c:v>0.70168499053300837</c:v>
                </c:pt>
                <c:pt idx="213">
                  <c:v>0.71471550748360779</c:v>
                </c:pt>
                <c:pt idx="214">
                  <c:v>0.72794141560195014</c:v>
                </c:pt>
                <c:pt idx="215">
                  <c:v>0.74136462210290099</c:v>
                </c:pt>
                <c:pt idx="216">
                  <c:v>0.75498703120319766</c:v>
                </c:pt>
                <c:pt idx="217">
                  <c:v>0.76881054357423029</c:v>
                </c:pt>
                <c:pt idx="218">
                  <c:v>0.78283705578589091</c:v>
                </c:pt>
                <c:pt idx="219">
                  <c:v>0.79706845974155083</c:v>
                </c:pt>
                <c:pt idx="220">
                  <c:v>0.81150664210421297</c:v>
                </c:pt>
                <c:pt idx="221">
                  <c:v>0.82615348371391251</c:v>
                </c:pt>
                <c:pt idx="222">
                  <c:v>0.84101085899641803</c:v>
                </c:pt>
                <c:pt idx="223">
                  <c:v>0.85608063536331858</c:v>
                </c:pt>
                <c:pt idx="224">
                  <c:v>0.87136467260356443</c:v>
                </c:pt>
                <c:pt idx="225">
                  <c:v>0.88686482226654506</c:v>
                </c:pt>
                <c:pt idx="226">
                  <c:v>0.90258292703679754</c:v>
                </c:pt>
                <c:pt idx="227">
                  <c:v>0.91852082010042857</c:v>
                </c:pt>
                <c:pt idx="228">
                  <c:v>0.93468032450335925</c:v>
                </c:pt>
                <c:pt idx="229">
                  <c:v>0.95106325250148271</c:v>
                </c:pt>
                <c:pt idx="230">
                  <c:v>0.96767140490285874</c:v>
                </c:pt>
                <c:pt idx="231">
                  <c:v>0.98450657040204903</c:v>
                </c:pt>
                <c:pt idx="232">
                  <c:v>1.0015705249067151</c:v>
                </c:pt>
                <c:pt idx="233">
                  <c:v>1.0188650308566105</c:v>
                </c:pt>
                <c:pt idx="234">
                  <c:v>1.036391836535089</c:v>
                </c:pt>
                <c:pt idx="235">
                  <c:v>1.0541526753732764</c:v>
                </c:pt>
                <c:pt idx="236">
                  <c:v>1.0721492652470401</c:v>
                </c:pt>
                <c:pt idx="237">
                  <c:v>1.0903833077669083</c:v>
                </c:pt>
                <c:pt idx="238">
                  <c:v>1.1088564875610953</c:v>
                </c:pt>
                <c:pt idx="239">
                  <c:v>1.1275704715517862</c:v>
                </c:pt>
                <c:pt idx="240">
                  <c:v>1.1465269082248568</c:v>
                </c:pt>
                <c:pt idx="241">
                  <c:v>1.1657274268931863</c:v>
                </c:pt>
                <c:pt idx="242">
                  <c:v>1.1851736369537578</c:v>
                </c:pt>
                <c:pt idx="243">
                  <c:v>1.2048671271387073</c:v>
                </c:pt>
                <c:pt idx="244">
                  <c:v>1.2248094647605376</c:v>
                </c:pt>
                <c:pt idx="245">
                  <c:v>1.245002194951663</c:v>
                </c:pt>
                <c:pt idx="246">
                  <c:v>1.2654468398985046</c:v>
                </c:pt>
                <c:pt idx="247">
                  <c:v>1.2861448980703416</c:v>
                </c:pt>
                <c:pt idx="248">
                  <c:v>1.3070978434431175</c:v>
                </c:pt>
                <c:pt idx="249">
                  <c:v>1.3283071247184288</c:v>
                </c:pt>
                <c:pt idx="250">
                  <c:v>1.3497741645379244</c:v>
                </c:pt>
                <c:pt idx="251">
                  <c:v>1.3715003586933319</c:v>
                </c:pt>
                <c:pt idx="252">
                  <c:v>1.3934870753323549</c:v>
                </c:pt>
                <c:pt idx="253">
                  <c:v>1.4157356541606803</c:v>
                </c:pt>
                <c:pt idx="254">
                  <c:v>1.4382474056403396</c:v>
                </c:pt>
                <c:pt idx="255">
                  <c:v>1.4610236101846801</c:v>
                </c:pt>
                <c:pt idx="256">
                  <c:v>1.4840655173501958</c:v>
                </c:pt>
                <c:pt idx="257">
                  <c:v>1.5073743450254906</c:v>
                </c:pt>
                <c:pt idx="258">
                  <c:v>1.5309512786176371</c:v>
                </c:pt>
                <c:pt idx="259">
                  <c:v>1.5547974702362042</c:v>
                </c:pt>
                <c:pt idx="260">
                  <c:v>1.5789140378752304</c:v>
                </c:pt>
                <c:pt idx="261">
                  <c:v>1.6033020645934379</c:v>
                </c:pt>
                <c:pt idx="262">
                  <c:v>1.6279625976929628</c:v>
                </c:pt>
                <c:pt idx="263">
                  <c:v>1.6528966478969083</c:v>
                </c:pt>
                <c:pt idx="264">
                  <c:v>1.678105188526013</c:v>
                </c:pt>
                <c:pt idx="265">
                  <c:v>1.7035891546747437</c:v>
                </c:pt>
                <c:pt idx="266">
                  <c:v>1.7293494423871205</c:v>
                </c:pt>
                <c:pt idx="267">
                  <c:v>1.7553869078325899</c:v>
                </c:pt>
                <c:pt idx="268">
                  <c:v>1.7817023664822653</c:v>
                </c:pt>
                <c:pt idx="269">
                  <c:v>1.8082965922858578</c:v>
                </c:pt>
                <c:pt idx="270">
                  <c:v>1.8351703168496332</c:v>
                </c:pt>
                <c:pt idx="271">
                  <c:v>1.8623242286157087</c:v>
                </c:pt>
                <c:pt idx="272">
                  <c:v>1.8897589720430628</c:v>
                </c:pt>
                <c:pt idx="273">
                  <c:v>1.9174751467905538</c:v>
                </c:pt>
                <c:pt idx="274">
                  <c:v>1.9454733069023387</c:v>
                </c:pt>
                <c:pt idx="275">
                  <c:v>1.9737539599960094</c:v>
                </c:pt>
                <c:pt idx="276">
                  <c:v>2.0023175664538169</c:v>
                </c:pt>
                <c:pt idx="277">
                  <c:v>2.0311645386173343</c:v>
                </c:pt>
                <c:pt idx="278">
                  <c:v>2.0602952399859249</c:v>
                </c:pt>
                <c:pt idx="279">
                  <c:v>2.0897099844193812</c:v>
                </c:pt>
                <c:pt idx="280">
                  <c:v>2.1194090353450914</c:v>
                </c:pt>
                <c:pt idx="281">
                  <c:v>2.1493926049701231</c:v>
                </c:pt>
                <c:pt idx="282">
                  <c:v>2.1796608534985857</c:v>
                </c:pt>
                <c:pt idx="283">
                  <c:v>2.2102138883546512</c:v>
                </c:pt>
                <c:pt idx="284">
                  <c:v>2.2410517634116194</c:v>
                </c:pt>
                <c:pt idx="285">
                  <c:v>2.2721744782274076</c:v>
                </c:pt>
                <c:pt idx="286">
                  <c:v>2.3035819772868482</c:v>
                </c:pt>
                <c:pt idx="287">
                  <c:v>2.335274149251183</c:v>
                </c:pt>
                <c:pt idx="288">
                  <c:v>2.3672508262151482</c:v>
                </c:pt>
                <c:pt idx="289">
                  <c:v>2.3995117829720405</c:v>
                </c:pt>
                <c:pt idx="290">
                  <c:v>2.4320567362871492</c:v>
                </c:pt>
                <c:pt idx="291">
                  <c:v>2.4648853441799701</c:v>
                </c:pt>
                <c:pt idx="292">
                  <c:v>2.4979972052155746</c:v>
                </c:pt>
                <c:pt idx="293">
                  <c:v>2.5313918578055512</c:v>
                </c:pt>
                <c:pt idx="294">
                  <c:v>2.5650687795189073</c:v>
                </c:pt>
                <c:pt idx="295">
                  <c:v>2.5990273864033342</c:v>
                </c:pt>
                <c:pt idx="296">
                  <c:v>2.6332670323172418</c:v>
                </c:pt>
                <c:pt idx="297">
                  <c:v>2.6677870082729567</c:v>
                </c:pt>
                <c:pt idx="298">
                  <c:v>2.7025865417914892</c:v>
                </c:pt>
                <c:pt idx="299">
                  <c:v>2.7376647962692697</c:v>
                </c:pt>
                <c:pt idx="300">
                  <c:v>2.7730208703572576</c:v>
                </c:pt>
                <c:pt idx="301">
                  <c:v>2.8086537973528243</c:v>
                </c:pt>
                <c:pt idx="302">
                  <c:v>2.8445625446048077</c:v>
                </c:pt>
                <c:pt idx="303">
                  <c:v>2.8807460129321436</c:v>
                </c:pt>
                <c:pt idx="304">
                  <c:v>2.9172030360564642</c:v>
                </c:pt>
                <c:pt idx="305">
                  <c:v>2.9539323800490784</c:v>
                </c:pt>
                <c:pt idx="306">
                  <c:v>2.9909327427927046</c:v>
                </c:pt>
                <c:pt idx="307">
                  <c:v>3.0282027534583795</c:v>
                </c:pt>
                <c:pt idx="308">
                  <c:v>3.065740971997915</c:v>
                </c:pt>
                <c:pt idx="309">
                  <c:v>3.1035458886523011</c:v>
                </c:pt>
                <c:pt idx="310">
                  <c:v>3.1416159234764458</c:v>
                </c:pt>
                <c:pt idx="311">
                  <c:v>3.1799494258806384</c:v>
                </c:pt>
                <c:pt idx="312">
                  <c:v>3.2185446741891082</c:v>
                </c:pt>
                <c:pt idx="313">
                  <c:v>3.2573998752160764</c:v>
                </c:pt>
                <c:pt idx="314">
                  <c:v>3.296513163859669</c:v>
                </c:pt>
                <c:pt idx="315">
                  <c:v>3.3358826027140589</c:v>
                </c:pt>
                <c:pt idx="316">
                  <c:v>3.375506181700219</c:v>
                </c:pt>
                <c:pt idx="317">
                  <c:v>3.4153818177156436</c:v>
                </c:pt>
                <c:pt idx="318">
                  <c:v>3.4555073543034065</c:v>
                </c:pt>
                <c:pt idx="319">
                  <c:v>3.4958805613409067</c:v>
                </c:pt>
                <c:pt idx="320">
                  <c:v>3.536499134748655</c:v>
                </c:pt>
                <c:pt idx="321">
                  <c:v>3.5773606962194608</c:v>
                </c:pt>
                <c:pt idx="322">
                  <c:v>3.6184627929683453</c:v>
                </c:pt>
                <c:pt idx="323">
                  <c:v>3.6598028975035262</c:v>
                </c:pt>
                <c:pt idx="324">
                  <c:v>3.7013784074188116</c:v>
                </c:pt>
                <c:pt idx="325">
                  <c:v>3.7431866452077225</c:v>
                </c:pt>
                <c:pt idx="326">
                  <c:v>3.7852248580996575</c:v>
                </c:pt>
                <c:pt idx="327">
                  <c:v>3.8274902179184318</c:v>
                </c:pt>
                <c:pt idx="328">
                  <c:v>3.8699798209634819</c:v>
                </c:pt>
                <c:pt idx="329">
                  <c:v>3.9126906879140346</c:v>
                </c:pt>
                <c:pt idx="330">
                  <c:v>3.9556197637565584</c:v>
                </c:pt>
                <c:pt idx="331">
                  <c:v>3.9987639177357446</c:v>
                </c:pt>
                <c:pt idx="332">
                  <c:v>4.0421199433293351</c:v>
                </c:pt>
                <c:pt idx="333">
                  <c:v>4.0856845582470411</c:v>
                </c:pt>
                <c:pt idx="334">
                  <c:v>4.129454404453833</c:v>
                </c:pt>
                <c:pt idx="335">
                  <c:v>4.1734260482178405</c:v>
                </c:pt>
                <c:pt idx="336">
                  <c:v>4.2175959801831286</c:v>
                </c:pt>
                <c:pt idx="337">
                  <c:v>4.2619606154675749</c:v>
                </c:pt>
                <c:pt idx="338">
                  <c:v>4.3065162937860775</c:v>
                </c:pt>
                <c:pt idx="339">
                  <c:v>4.3512592795993186</c:v>
                </c:pt>
                <c:pt idx="340">
                  <c:v>4.3961857622883018</c:v>
                </c:pt>
                <c:pt idx="341">
                  <c:v>4.4412918563548427</c:v>
                </c:pt>
                <c:pt idx="342">
                  <c:v>4.486573601648236</c:v>
                </c:pt>
                <c:pt idx="343">
                  <c:v>4.5320269636182511</c:v>
                </c:pt>
                <c:pt idx="344">
                  <c:v>4.5776478335946571</c:v>
                </c:pt>
                <c:pt idx="345">
                  <c:v>4.6234320290934114</c:v>
                </c:pt>
                <c:pt idx="346">
                  <c:v>4.6693752941496918</c:v>
                </c:pt>
                <c:pt idx="347">
                  <c:v>4.7154732996778899</c:v>
                </c:pt>
                <c:pt idx="348">
                  <c:v>4.7617216438587153</c:v>
                </c:pt>
                <c:pt idx="349">
                  <c:v>4.8081158525535175</c:v>
                </c:pt>
                <c:pt idx="350">
                  <c:v>4.8546513797459365</c:v>
                </c:pt>
                <c:pt idx="351">
                  <c:v>4.9013236080109941</c:v>
                </c:pt>
                <c:pt idx="352">
                  <c:v>4.9481278490116827</c:v>
                </c:pt>
                <c:pt idx="353">
                  <c:v>4.9950593440231623</c:v>
                </c:pt>
                <c:pt idx="354">
                  <c:v>5.0421132644845983</c:v>
                </c:pt>
                <c:pt idx="355">
                  <c:v>5.0892847125787073</c:v>
                </c:pt>
                <c:pt idx="356">
                  <c:v>5.1365687218390432</c:v>
                </c:pt>
                <c:pt idx="357">
                  <c:v>5.1839602577850625</c:v>
                </c:pt>
                <c:pt idx="358">
                  <c:v>5.2314542185849655</c:v>
                </c:pt>
                <c:pt idx="359">
                  <c:v>5.2790454357463261</c:v>
                </c:pt>
                <c:pt idx="360">
                  <c:v>5.3267286748345084</c:v>
                </c:pt>
                <c:pt idx="361">
                  <c:v>5.3744986362188172</c:v>
                </c:pt>
                <c:pt idx="362">
                  <c:v>5.4223499558464008</c:v>
                </c:pt>
                <c:pt idx="363">
                  <c:v>5.4702772060437903</c:v>
                </c:pt>
                <c:pt idx="364">
                  <c:v>5.5182748963460773</c:v>
                </c:pt>
                <c:pt idx="365">
                  <c:v>5.5663374743536078</c:v>
                </c:pt>
                <c:pt idx="366">
                  <c:v>5.6144593266161351</c:v>
                </c:pt>
                <c:pt idx="367">
                  <c:v>5.6626347795443319</c:v>
                </c:pt>
                <c:pt idx="368">
                  <c:v>5.7108581003485117</c:v>
                </c:pt>
                <c:pt idx="369">
                  <c:v>5.7591234980044881</c:v>
                </c:pt>
                <c:pt idx="370">
                  <c:v>5.8074251242463832</c:v>
                </c:pt>
                <c:pt idx="371">
                  <c:v>5.8557570745862666</c:v>
                </c:pt>
                <c:pt idx="372">
                  <c:v>5.9041133893604352</c:v>
                </c:pt>
                <c:pt idx="373">
                  <c:v>5.9524880548021644</c:v>
                </c:pt>
                <c:pt idx="374">
                  <c:v>6.0008750041407426</c:v>
                </c:pt>
                <c:pt idx="375">
                  <c:v>6.049268118726566</c:v>
                </c:pt>
                <c:pt idx="376">
                  <c:v>6.0976612291820906</c:v>
                </c:pt>
                <c:pt idx="377">
                  <c:v>6.1460481165783962</c:v>
                </c:pt>
                <c:pt idx="378">
                  <c:v>6.1944225136371216</c:v>
                </c:pt>
                <c:pt idx="379">
                  <c:v>6.242778105957508</c:v>
                </c:pt>
                <c:pt idx="380">
                  <c:v>6.2911085332682743</c:v>
                </c:pt>
                <c:pt idx="381">
                  <c:v>6.33940739070405</c:v>
                </c:pt>
                <c:pt idx="382">
                  <c:v>6.3876682301060388</c:v>
                </c:pt>
                <c:pt idx="383">
                  <c:v>6.4358845613466364</c:v>
                </c:pt>
                <c:pt idx="384">
                  <c:v>6.4840498536776323</c:v>
                </c:pt>
                <c:pt idx="385">
                  <c:v>6.532157537101706</c:v>
                </c:pt>
                <c:pt idx="386">
                  <c:v>6.5802010037668079</c:v>
                </c:pt>
                <c:pt idx="387">
                  <c:v>6.6281736093831096</c:v>
                </c:pt>
                <c:pt idx="388">
                  <c:v>6.6760686746621154</c:v>
                </c:pt>
                <c:pt idx="389">
                  <c:v>6.7238794867775562</c:v>
                </c:pt>
                <c:pt idx="390">
                  <c:v>6.7715993008476438</c:v>
                </c:pt>
                <c:pt idx="391">
                  <c:v>6.8192213414383023</c:v>
                </c:pt>
                <c:pt idx="392">
                  <c:v>6.866738804086908</c:v>
                </c:pt>
                <c:pt idx="393">
                  <c:v>6.9141448568461312</c:v>
                </c:pt>
                <c:pt idx="394">
                  <c:v>6.9614326418473924</c:v>
                </c:pt>
                <c:pt idx="395">
                  <c:v>7.0085952768835087</c:v>
                </c:pt>
                <c:pt idx="396">
                  <c:v>7.0556258570100079</c:v>
                </c:pt>
                <c:pt idx="397">
                  <c:v>7.1025174561646551</c:v>
                </c:pt>
                <c:pt idx="398">
                  <c:v>7.1492631288046731</c:v>
                </c:pt>
                <c:pt idx="399">
                  <c:v>7.1958559115611571</c:v>
                </c:pt>
                <c:pt idx="400">
                  <c:v>7.242288824910144</c:v>
                </c:pt>
                <c:pt idx="401">
                  <c:v>7.2885548748598277</c:v>
                </c:pt>
                <c:pt idx="402">
                  <c:v>7.3346470546533356</c:v>
                </c:pt>
                <c:pt idx="403">
                  <c:v>7.3805583464865636</c:v>
                </c:pt>
                <c:pt idx="404">
                  <c:v>7.4262817232404501</c:v>
                </c:pt>
                <c:pt idx="405">
                  <c:v>7.4718101502271619</c:v>
                </c:pt>
                <c:pt idx="406">
                  <c:v>7.5171365869495617</c:v>
                </c:pt>
                <c:pt idx="407">
                  <c:v>7.5622539888733966</c:v>
                </c:pt>
                <c:pt idx="408">
                  <c:v>7.6071553092115911</c:v>
                </c:pt>
                <c:pt idx="409">
                  <c:v>7.6518335007200191</c:v>
                </c:pt>
                <c:pt idx="410">
                  <c:v>7.6962815175041488</c:v>
                </c:pt>
                <c:pt idx="411">
                  <c:v>7.7404923168359243</c:v>
                </c:pt>
                <c:pt idx="412">
                  <c:v>7.7844588609802452</c:v>
                </c:pt>
                <c:pt idx="413">
                  <c:v>7.8281741190303835</c:v>
                </c:pt>
                <c:pt idx="414">
                  <c:v>7.8716310687517037</c:v>
                </c:pt>
                <c:pt idx="415">
                  <c:v>7.9148226984330137</c:v>
                </c:pt>
                <c:pt idx="416">
                  <c:v>7.9577420087448676</c:v>
                </c:pt>
                <c:pt idx="417">
                  <c:v>8.000382014604158</c:v>
                </c:pt>
                <c:pt idx="418">
                  <c:v>8.0427357470443059</c:v>
                </c:pt>
                <c:pt idx="419">
                  <c:v>8.0847962550903638</c:v>
                </c:pt>
                <c:pt idx="420">
                  <c:v>8.1265566076383244</c:v>
                </c:pt>
                <c:pt idx="421">
                  <c:v>8.1680098953379563</c:v>
                </c:pt>
                <c:pt idx="422">
                  <c:v>8.2091492324784294</c:v>
                </c:pt>
                <c:pt idx="423">
                  <c:v>8.2499677588760605</c:v>
                </c:pt>
                <c:pt idx="424">
                  <c:v>8.2904586417634043</c:v>
                </c:pt>
                <c:pt idx="425">
                  <c:v>8.3306150776790346</c:v>
                </c:pt>
                <c:pt idx="426">
                  <c:v>8.3704302943572486</c:v>
                </c:pt>
                <c:pt idx="427">
                  <c:v>8.4098975526169699</c:v>
                </c:pt>
                <c:pt idx="428">
                  <c:v>8.4490101482491404</c:v>
                </c:pt>
                <c:pt idx="429">
                  <c:v>8.487761413901854</c:v>
                </c:pt>
                <c:pt idx="430">
                  <c:v>8.5261447209624883</c:v>
                </c:pt>
                <c:pt idx="431">
                  <c:v>8.5641534814361115</c:v>
                </c:pt>
                <c:pt idx="432">
                  <c:v>8.6017811498194146</c:v>
                </c:pt>
                <c:pt idx="433">
                  <c:v>8.6390212249694347</c:v>
                </c:pt>
                <c:pt idx="434">
                  <c:v>8.6758672519663147</c:v>
                </c:pt>
                <c:pt idx="435">
                  <c:v>8.7123128239693735</c:v>
                </c:pt>
                <c:pt idx="436">
                  <c:v>8.7483515840657251</c:v>
                </c:pt>
                <c:pt idx="437">
                  <c:v>8.7839772271107233</c:v>
                </c:pt>
                <c:pt idx="438">
                  <c:v>8.8191835015594719</c:v>
                </c:pt>
                <c:pt idx="439">
                  <c:v>8.8539642112886643</c:v>
                </c:pt>
                <c:pt idx="440">
                  <c:v>8.8883132174080188</c:v>
                </c:pt>
                <c:pt idx="441">
                  <c:v>8.9222244400605675</c:v>
                </c:pt>
                <c:pt idx="442">
                  <c:v>8.9556918602110507</c:v>
                </c:pt>
                <c:pt idx="443">
                  <c:v>8.9887095214217076</c:v>
                </c:pt>
                <c:pt idx="444">
                  <c:v>9.0212715316146976</c:v>
                </c:pt>
                <c:pt idx="445">
                  <c:v>9.0533720648204614</c:v>
                </c:pt>
                <c:pt idx="446">
                  <c:v>9.0850053629112733</c:v>
                </c:pt>
                <c:pt idx="447">
                  <c:v>9.1161657373192622</c:v>
                </c:pt>
                <c:pt idx="448">
                  <c:v>9.1468475707382133</c:v>
                </c:pt>
                <c:pt idx="449">
                  <c:v>9.1770453188083891</c:v>
                </c:pt>
                <c:pt idx="450">
                  <c:v>9.2067535117837309</c:v>
                </c:pt>
                <c:pt idx="451">
                  <c:v>9.2359667561806678</c:v>
                </c:pt>
                <c:pt idx="452">
                  <c:v>9.264679736407901</c:v>
                </c:pt>
                <c:pt idx="453">
                  <c:v>9.2928872163764282</c:v>
                </c:pt>
                <c:pt idx="454">
                  <c:v>9.3205840410891572</c:v>
                </c:pt>
                <c:pt idx="455">
                  <c:v>9.3477651382094216</c:v>
                </c:pt>
                <c:pt idx="456">
                  <c:v>9.3744255196077244</c:v>
                </c:pt>
                <c:pt idx="457">
                  <c:v>9.4005602828860635</c:v>
                </c:pt>
                <c:pt idx="458">
                  <c:v>9.4261646128791767</c:v>
                </c:pt>
                <c:pt idx="459">
                  <c:v>9.4512337831320838</c:v>
                </c:pt>
                <c:pt idx="460">
                  <c:v>9.4757631573532475</c:v>
                </c:pt>
                <c:pt idx="461">
                  <c:v>9.4997481908427854</c:v>
                </c:pt>
                <c:pt idx="462">
                  <c:v>9.5231844318950589</c:v>
                </c:pt>
                <c:pt idx="463">
                  <c:v>9.5460675231750987</c:v>
                </c:pt>
                <c:pt idx="464">
                  <c:v>9.5683932030681973</c:v>
                </c:pt>
                <c:pt idx="465">
                  <c:v>9.5901573070021477</c:v>
                </c:pt>
                <c:pt idx="466">
                  <c:v>9.6113557687415252</c:v>
                </c:pt>
                <c:pt idx="467">
                  <c:v>9.6319846216534373</c:v>
                </c:pt>
                <c:pt idx="468">
                  <c:v>9.6520399999442201</c:v>
                </c:pt>
                <c:pt idx="469">
                  <c:v>9.6715181398665244</c:v>
                </c:pt>
                <c:pt idx="470">
                  <c:v>9.6904153808962601</c:v>
                </c:pt>
                <c:pt idx="471">
                  <c:v>9.7087281668788954</c:v>
                </c:pt>
                <c:pt idx="472">
                  <c:v>9.7264530471446058</c:v>
                </c:pt>
                <c:pt idx="473">
                  <c:v>9.7435866775917681</c:v>
                </c:pt>
                <c:pt idx="474">
                  <c:v>9.7601258217383524</c:v>
                </c:pt>
                <c:pt idx="475">
                  <c:v>9.7760673517407213</c:v>
                </c:pt>
                <c:pt idx="476">
                  <c:v>9.7914082493793977</c:v>
                </c:pt>
                <c:pt idx="477">
                  <c:v>9.8061456070113788</c:v>
                </c:pt>
                <c:pt idx="478">
                  <c:v>9.8202766284885552</c:v>
                </c:pt>
                <c:pt idx="479">
                  <c:v>9.8337986300418336</c:v>
                </c:pt>
                <c:pt idx="480">
                  <c:v>9.8467090411305929</c:v>
                </c:pt>
                <c:pt idx="481">
                  <c:v>9.8590054052570579</c:v>
                </c:pt>
                <c:pt idx="482">
                  <c:v>9.870685380745277</c:v>
                </c:pt>
                <c:pt idx="483">
                  <c:v>9.8817467414843136</c:v>
                </c:pt>
                <c:pt idx="484">
                  <c:v>9.8921873776353468</c:v>
                </c:pt>
                <c:pt idx="485">
                  <c:v>9.9020052963023666</c:v>
                </c:pt>
                <c:pt idx="486">
                  <c:v>9.9111986221661486</c:v>
                </c:pt>
                <c:pt idx="487">
                  <c:v>9.9197655980812485</c:v>
                </c:pt>
                <c:pt idx="488">
                  <c:v>9.9277045856357269</c:v>
                </c:pt>
                <c:pt idx="489">
                  <c:v>9.9350140656733767</c:v>
                </c:pt>
                <c:pt idx="490">
                  <c:v>9.9416926387781999</c:v>
                </c:pt>
                <c:pt idx="491">
                  <c:v>9.9477390257209368</c:v>
                </c:pt>
                <c:pt idx="492">
                  <c:v>9.9531520678674319</c:v>
                </c:pt>
                <c:pt idx="493">
                  <c:v>9.957930727548657</c:v>
                </c:pt>
                <c:pt idx="494">
                  <c:v>9.9620740883922458</c:v>
                </c:pt>
                <c:pt idx="495">
                  <c:v>9.9655813556153632</c:v>
                </c:pt>
                <c:pt idx="496">
                  <c:v>9.9684518562787829</c:v>
                </c:pt>
                <c:pt idx="497">
                  <c:v>9.9706850395020901</c:v>
                </c:pt>
                <c:pt idx="498">
                  <c:v>9.972280476639872</c:v>
                </c:pt>
                <c:pt idx="499">
                  <c:v>9.9732378614188377</c:v>
                </c:pt>
                <c:pt idx="500">
                  <c:v>9.9735570100358188</c:v>
                </c:pt>
                <c:pt idx="501">
                  <c:v>9.973237861216564</c:v>
                </c:pt>
                <c:pt idx="502">
                  <c:v>9.9722804762353601</c:v>
                </c:pt>
                <c:pt idx="503">
                  <c:v>9.9706850388954216</c:v>
                </c:pt>
                <c:pt idx="504">
                  <c:v>9.9684518554700734</c:v>
                </c:pt>
                <c:pt idx="505">
                  <c:v>9.9655813546047671</c:v>
                </c:pt>
                <c:pt idx="506">
                  <c:v>9.9620740871799587</c:v>
                </c:pt>
                <c:pt idx="507">
                  <c:v>9.9579307261349079</c:v>
                </c:pt>
                <c:pt idx="508">
                  <c:v>9.9531520662524944</c:v>
                </c:pt>
                <c:pt idx="509">
                  <c:v>9.9477390239051218</c:v>
                </c:pt>
                <c:pt idx="510">
                  <c:v>9.9416926367618519</c:v>
                </c:pt>
                <c:pt idx="511">
                  <c:v>9.9350140634568849</c:v>
                </c:pt>
                <c:pt idx="512">
                  <c:v>9.9277045832195139</c:v>
                </c:pt>
                <c:pt idx="513">
                  <c:v>9.919765595465778</c:v>
                </c:pt>
                <c:pt idx="514">
                  <c:v>9.9111986193519197</c:v>
                </c:pt>
                <c:pt idx="515">
                  <c:v>9.9020052932899194</c:v>
                </c:pt>
                <c:pt idx="516">
                  <c:v>9.8921873744252569</c:v>
                </c:pt>
                <c:pt idx="517">
                  <c:v>9.8817467380771919</c:v>
                </c:pt>
                <c:pt idx="518">
                  <c:v>9.8706853771417755</c:v>
                </c:pt>
                <c:pt idx="519">
                  <c:v>9.8590054014578605</c:v>
                </c:pt>
                <c:pt idx="520">
                  <c:v>9.8467090371364261</c:v>
                </c:pt>
                <c:pt idx="521">
                  <c:v>9.8337986258534578</c:v>
                </c:pt>
                <c:pt idx="522">
                  <c:v>9.8202766241067661</c:v>
                </c:pt>
                <c:pt idx="523">
                  <c:v>9.8061456024370095</c:v>
                </c:pt>
                <c:pt idx="524">
                  <c:v>9.791408244613315</c:v>
                </c:pt>
                <c:pt idx="525">
                  <c:v>9.7760673467838313</c:v>
                </c:pt>
                <c:pt idx="526">
                  <c:v>9.7601258165915947</c:v>
                </c:pt>
                <c:pt idx="527">
                  <c:v>9.7435866722561144</c:v>
                </c:pt>
                <c:pt idx="528">
                  <c:v>9.7264530416210651</c:v>
                </c:pt>
                <c:pt idx="529">
                  <c:v>9.7087281611685103</c:v>
                </c:pt>
                <c:pt idx="530">
                  <c:v>9.690415375000109</c:v>
                </c:pt>
                <c:pt idx="531">
                  <c:v>9.6715181337857157</c:v>
                </c:pt>
                <c:pt idx="532">
                  <c:v>9.6520399936798977</c:v>
                </c:pt>
                <c:pt idx="533">
                  <c:v>9.631984615206779</c:v>
                </c:pt>
                <c:pt idx="534">
                  <c:v>9.6113557621137389</c:v>
                </c:pt>
                <c:pt idx="535">
                  <c:v>9.5901573001944733</c:v>
                </c:pt>
                <c:pt idx="536">
                  <c:v>9.5683931960819066</c:v>
                </c:pt>
                <c:pt idx="537">
                  <c:v>9.5460675160114992</c:v>
                </c:pt>
                <c:pt idx="538">
                  <c:v>9.5231844245554846</c:v>
                </c:pt>
                <c:pt idx="539">
                  <c:v>9.4997481833286024</c:v>
                </c:pt>
                <c:pt idx="540">
                  <c:v>9.4757631496658536</c:v>
                </c:pt>
                <c:pt idx="541">
                  <c:v>9.4512337752729003</c:v>
                </c:pt>
                <c:pt idx="542">
                  <c:v>9.4261646048496601</c:v>
                </c:pt>
                <c:pt idx="543">
                  <c:v>9.4005602746876971</c:v>
                </c:pt>
                <c:pt idx="544">
                  <c:v>9.3744255112420234</c:v>
                </c:pt>
                <c:pt idx="545">
                  <c:v>9.3477651296779225</c:v>
                </c:pt>
                <c:pt idx="546">
                  <c:v>9.3205840323934286</c:v>
                </c:pt>
                <c:pt idx="547">
                  <c:v>9.2928872075180617</c:v>
                </c:pt>
                <c:pt idx="548">
                  <c:v>9.2646797273885202</c:v>
                </c:pt>
                <c:pt idx="549">
                  <c:v>9.2359667470019193</c:v>
                </c:pt>
                <c:pt idx="550">
                  <c:v>9.2067535024472846</c:v>
                </c:pt>
                <c:pt idx="551">
                  <c:v>9.177045309315945</c:v>
                </c:pt>
                <c:pt idx="552">
                  <c:v>9.146847561091489</c:v>
                </c:pt>
                <c:pt idx="553">
                  <c:v>9.1161657275200074</c:v>
                </c:pt>
                <c:pt idx="554">
                  <c:v>9.085005352961252</c:v>
                </c:pt>
                <c:pt idx="555">
                  <c:v>9.0533720547214678</c:v>
                </c:pt>
                <c:pt idx="556">
                  <c:v>9.0212715213685453</c:v>
                </c:pt>
                <c:pt idx="557">
                  <c:v>8.9887095110302315</c:v>
                </c:pt>
                <c:pt idx="558">
                  <c:v>8.9556918496761089</c:v>
                </c:pt>
                <c:pt idx="559">
                  <c:v>8.9222244293840358</c:v>
                </c:pt>
                <c:pt idx="560">
                  <c:v>8.8883132065917945</c:v>
                </c:pt>
                <c:pt idx="561">
                  <c:v>8.8539642003346657</c:v>
                </c:pt>
                <c:pt idx="562">
                  <c:v>8.8191834904696371</c:v>
                </c:pt>
                <c:pt idx="563">
                  <c:v>8.7839772158870044</c:v>
                </c:pt>
                <c:pt idx="564">
                  <c:v>8.748351572710094</c:v>
                </c:pt>
                <c:pt idx="565">
                  <c:v>8.7123128124838214</c:v>
                </c:pt>
                <c:pt idx="566">
                  <c:v>8.675867240352849</c:v>
                </c:pt>
                <c:pt idx="567">
                  <c:v>8.6390212132300768</c:v>
                </c:pt>
                <c:pt idx="568">
                  <c:v>8.6017811379562019</c:v>
                </c:pt>
                <c:pt idx="569">
                  <c:v>8.5641534694510959</c:v>
                </c:pt>
                <c:pt idx="570">
                  <c:v>8.5261447088577391</c:v>
                </c:pt>
                <c:pt idx="571">
                  <c:v>8.4877614016794514</c:v>
                </c:pt>
                <c:pt idx="572">
                  <c:v>8.4490101359111804</c:v>
                </c:pt>
                <c:pt idx="573">
                  <c:v>8.4098975401655576</c:v>
                </c:pt>
                <c:pt idx="574">
                  <c:v>8.3704302817945049</c:v>
                </c:pt>
                <c:pt idx="575">
                  <c:v>8.3306150650070876</c:v>
                </c:pt>
                <c:pt idx="576">
                  <c:v>8.2904586289843945</c:v>
                </c:pt>
                <c:pt idx="577">
                  <c:v>8.2499677459921408</c:v>
                </c:pt>
                <c:pt idx="578">
                  <c:v>8.2091492194917599</c:v>
                </c:pt>
                <c:pt idx="579">
                  <c:v>8.1680098822507059</c:v>
                </c:pt>
                <c:pt idx="580">
                  <c:v>8.1265565944526728</c:v>
                </c:pt>
                <c:pt idx="581">
                  <c:v>8.0847962418084958</c:v>
                </c:pt>
                <c:pt idx="582">
                  <c:v>8.0427357336684171</c:v>
                </c:pt>
                <c:pt idx="583">
                  <c:v>8.0003820011364457</c:v>
                </c:pt>
                <c:pt idx="584">
                  <c:v>7.9577419951875372</c:v>
                </c:pt>
                <c:pt idx="585">
                  <c:v>7.9148226847882768</c:v>
                </c:pt>
                <c:pt idx="586">
                  <c:v>7.8716310550217772</c:v>
                </c:pt>
                <c:pt idx="587">
                  <c:v>7.828174105217486</c:v>
                </c:pt>
                <c:pt idx="588">
                  <c:v>7.7844588470866025</c:v>
                </c:pt>
                <c:pt idx="589">
                  <c:v>7.7404923028637631</c:v>
                </c:pt>
                <c:pt idx="590">
                  <c:v>7.6962815034556957</c:v>
                </c:pt>
                <c:pt idx="591">
                  <c:v>7.6518334865975079</c:v>
                </c:pt>
                <c:pt idx="592">
                  <c:v>7.6071552950172538</c:v>
                </c:pt>
                <c:pt idx="593">
                  <c:v>7.5622539746094652</c:v>
                </c:pt>
                <c:pt idx="594">
                  <c:v>7.5171365726182691</c:v>
                </c:pt>
                <c:pt idx="595">
                  <c:v>7.4718101358307418</c:v>
                </c:pt>
                <c:pt idx="596">
                  <c:v>7.4262817087811364</c:v>
                </c:pt>
                <c:pt idx="597">
                  <c:v>7.3805583319665837</c:v>
                </c:pt>
                <c:pt idx="598">
                  <c:v>7.3346470400749197</c:v>
                </c:pt>
                <c:pt idx="599">
                  <c:v>7.2885548602251999</c:v>
                </c:pt>
                <c:pt idx="600">
                  <c:v>7.2422888102215284</c:v>
                </c:pt>
                <c:pt idx="601">
                  <c:v>7.1958558968207695</c:v>
                </c:pt>
                <c:pt idx="602">
                  <c:v>7.1492631140147305</c:v>
                </c:pt>
                <c:pt idx="603">
                  <c:v>7.1025174413273655</c:v>
                </c:pt>
                <c:pt idx="604">
                  <c:v>7.0556258421275757</c:v>
                </c:pt>
                <c:pt idx="605">
                  <c:v>7.0085952619581322</c:v>
                </c:pt>
                <c:pt idx="606">
                  <c:v>6.9614326268812619</c:v>
                </c:pt>
                <c:pt idx="607">
                  <c:v>6.9141448418414315</c:v>
                </c:pt>
                <c:pt idx="608">
                  <c:v>6.8667387890458178</c:v>
                </c:pt>
                <c:pt idx="609">
                  <c:v>6.8192213263629897</c:v>
                </c:pt>
                <c:pt idx="610">
                  <c:v>6.7715992857402698</c:v>
                </c:pt>
                <c:pt idx="611">
                  <c:v>6.7238794716402728</c:v>
                </c:pt>
                <c:pt idx="612">
                  <c:v>6.6760686594970657</c:v>
                </c:pt>
                <c:pt idx="613">
                  <c:v>6.6281735941924245</c:v>
                </c:pt>
                <c:pt idx="614">
                  <c:v>6.58020098855261</c:v>
                </c:pt>
                <c:pt idx="615">
                  <c:v>6.5321575218661074</c:v>
                </c:pt>
                <c:pt idx="616">
                  <c:v>6.4840498384227327</c:v>
                </c:pt>
                <c:pt idx="617">
                  <c:v>6.4358845460745222</c:v>
                </c:pt>
                <c:pt idx="618">
                  <c:v>6.3876682148187882</c:v>
                </c:pt>
                <c:pt idx="619">
                  <c:v>6.3394073754037246</c:v>
                </c:pt>
                <c:pt idx="620">
                  <c:v>6.2911085179569248</c:v>
                </c:pt>
                <c:pt idx="621">
                  <c:v>6.242778090637171</c:v>
                </c:pt>
                <c:pt idx="622">
                  <c:v>6.1944224983098204</c:v>
                </c:pt>
                <c:pt idx="623">
                  <c:v>6.146048101246139</c:v>
                </c:pt>
                <c:pt idx="624">
                  <c:v>6.0976612138468713</c:v>
                </c:pt>
                <c:pt idx="625">
                  <c:v>6.0492681033903626</c:v>
                </c:pt>
                <c:pt idx="626">
                  <c:v>6.000874988805518</c:v>
                </c:pt>
                <c:pt idx="627">
                  <c:v>5.9524880394698654</c:v>
                </c:pt>
                <c:pt idx="628">
                  <c:v>5.9041133740329927</c:v>
                </c:pt>
                <c:pt idx="629">
                  <c:v>5.8557570592655948</c:v>
                </c:pt>
                <c:pt idx="630">
                  <c:v>5.80742510893438</c:v>
                </c:pt>
                <c:pt idx="631">
                  <c:v>5.759123482703032</c:v>
                </c:pt>
                <c:pt idx="632">
                  <c:v>5.7108580850594679</c:v>
                </c:pt>
                <c:pt idx="633">
                  <c:v>5.6626347642695425</c:v>
                </c:pt>
                <c:pt idx="634">
                  <c:v>5.6144593113574279</c:v>
                </c:pt>
                <c:pt idx="635">
                  <c:v>5.5663374591127868</c:v>
                </c:pt>
                <c:pt idx="636">
                  <c:v>5.5182748811249347</c:v>
                </c:pt>
                <c:pt idx="637">
                  <c:v>5.4702771908440937</c:v>
                </c:pt>
                <c:pt idx="638">
                  <c:v>5.4223499406698989</c:v>
                </c:pt>
                <c:pt idx="639">
                  <c:v>5.3744986210672412</c:v>
                </c:pt>
                <c:pt idx="640">
                  <c:v>5.3267286597095689</c:v>
                </c:pt>
                <c:pt idx="641">
                  <c:v>5.2790454206497133</c:v>
                </c:pt>
                <c:pt idx="642">
                  <c:v>5.2314542035183456</c:v>
                </c:pt>
                <c:pt idx="643">
                  <c:v>5.1839602427500866</c:v>
                </c:pt>
                <c:pt idx="644">
                  <c:v>5.1365687068373376</c:v>
                </c:pt>
                <c:pt idx="645">
                  <c:v>5.0892846976118786</c:v>
                </c:pt>
                <c:pt idx="646">
                  <c:v>5.042113249554232</c:v>
                </c:pt>
                <c:pt idx="647">
                  <c:v>4.9950593291308198</c:v>
                </c:pt>
                <c:pt idx="648">
                  <c:v>4.9481278341589059</c:v>
                </c:pt>
                <c:pt idx="649">
                  <c:v>4.9013235931993018</c:v>
                </c:pt>
                <c:pt idx="650">
                  <c:v>4.8546513649768261</c:v>
                </c:pt>
                <c:pt idx="651">
                  <c:v>4.8081158378284625</c:v>
                </c:pt>
                <c:pt idx="652">
                  <c:v>4.7617216291791689</c:v>
                </c:pt>
                <c:pt idx="653">
                  <c:v>4.7154732850452801</c:v>
                </c:pt>
                <c:pt idx="654">
                  <c:v>4.6693752795654264</c:v>
                </c:pt>
                <c:pt idx="655">
                  <c:v>4.6234320145588743</c:v>
                </c:pt>
                <c:pt idx="656">
                  <c:v>4.5776478191112071</c:v>
                </c:pt>
                <c:pt idx="657">
                  <c:v>4.5320269491872276</c:v>
                </c:pt>
                <c:pt idx="658">
                  <c:v>4.4865735872709491</c:v>
                </c:pt>
                <c:pt idx="659">
                  <c:v>4.4412918420325864</c:v>
                </c:pt>
                <c:pt idx="660">
                  <c:v>4.3961857480223401</c:v>
                </c:pt>
                <c:pt idx="661">
                  <c:v>4.3512592653908966</c:v>
                </c:pt>
                <c:pt idx="662">
                  <c:v>4.3065162796364129</c:v>
                </c:pt>
                <c:pt idx="663">
                  <c:v>4.261960601377865</c:v>
                </c:pt>
                <c:pt idx="664">
                  <c:v>4.2175959661545441</c:v>
                </c:pt>
                <c:pt idx="665">
                  <c:v>4.1734260342515288</c:v>
                </c:pt>
                <c:pt idx="666">
                  <c:v>4.1294543905509196</c:v>
                </c:pt>
                <c:pt idx="667">
                  <c:v>4.0856845444086263</c:v>
                </c:pt>
                <c:pt idx="668">
                  <c:v>4.0421199295564954</c:v>
                </c:pt>
                <c:pt idx="669">
                  <c:v>3.9987639040295306</c:v>
                </c:pt>
                <c:pt idx="670">
                  <c:v>3.9556197501179988</c:v>
                </c:pt>
                <c:pt idx="671">
                  <c:v>3.9126906743441348</c:v>
                </c:pt>
                <c:pt idx="672">
                  <c:v>3.8699798074632197</c:v>
                </c:pt>
                <c:pt idx="673">
                  <c:v>3.8274902044887655</c:v>
                </c:pt>
                <c:pt idx="674">
                  <c:v>3.7852248447415184</c:v>
                </c:pt>
                <c:pt idx="675">
                  <c:v>3.7431866319220184</c:v>
                </c:pt>
                <c:pt idx="676">
                  <c:v>3.7013783942064276</c:v>
                </c:pt>
                <c:pt idx="677">
                  <c:v>3.6598028843653219</c:v>
                </c:pt>
                <c:pt idx="678">
                  <c:v>3.6184627799051583</c:v>
                </c:pt>
                <c:pt idx="679">
                  <c:v>3.5773606832321034</c:v>
                </c:pt>
                <c:pt idx="680">
                  <c:v>3.5364991218379163</c:v>
                </c:pt>
                <c:pt idx="681">
                  <c:v>3.4958805485075519</c:v>
                </c:pt>
                <c:pt idx="682">
                  <c:v>3.4555073415481776</c:v>
                </c:pt>
                <c:pt idx="683">
                  <c:v>3.4153818050392588</c:v>
                </c:pt>
                <c:pt idx="684">
                  <c:v>3.3755061691033745</c:v>
                </c:pt>
                <c:pt idx="685">
                  <c:v>3.3358825901974258</c:v>
                </c:pt>
                <c:pt idx="686">
                  <c:v>3.2965131514238961</c:v>
                </c:pt>
                <c:pt idx="687">
                  <c:v>3.2573998628617886</c:v>
                </c:pt>
                <c:pt idx="688">
                  <c:v>3.218544661916908</c:v>
                </c:pt>
                <c:pt idx="689">
                  <c:v>3.179949413691106</c:v>
                </c:pt>
                <c:pt idx="690">
                  <c:v>3.1416159113701378</c:v>
                </c:pt>
                <c:pt idx="691">
                  <c:v>3.1035458766297515</c:v>
                </c:pt>
                <c:pt idx="692">
                  <c:v>3.0657409600596361</c:v>
                </c:pt>
                <c:pt idx="693">
                  <c:v>3.0282027416048605</c:v>
                </c:pt>
                <c:pt idx="694">
                  <c:v>2.9909327310244129</c:v>
                </c:pt>
                <c:pt idx="695">
                  <c:v>2.95393236836646</c:v>
                </c:pt>
                <c:pt idx="696">
                  <c:v>2.9172030244599423</c:v>
                </c:pt>
                <c:pt idx="697">
                  <c:v>2.88074600142212</c:v>
                </c:pt>
                <c:pt idx="698">
                  <c:v>2.8445625331816626</c:v>
                </c:pt>
                <c:pt idx="699">
                  <c:v>2.8086537860169161</c:v>
                </c:pt>
                <c:pt idx="700">
                  <c:v>2.7730208591089247</c:v>
                </c:pt>
                <c:pt idx="701">
                  <c:v>2.7376647851088287</c:v>
                </c:pt>
                <c:pt idx="702">
                  <c:v>2.7025865307192358</c:v>
                </c:pt>
                <c:pt idx="703">
                  <c:v>2.6677869972891672</c:v>
                </c:pt>
                <c:pt idx="704">
                  <c:v>2.6332670214221698</c:v>
                </c:pt>
                <c:pt idx="705">
                  <c:v>2.5990273755972146</c:v>
                </c:pt>
                <c:pt idx="706">
                  <c:v>2.5650687688019556</c:v>
                </c:pt>
                <c:pt idx="707">
                  <c:v>2.5313918471779626</c:v>
                </c:pt>
                <c:pt idx="708">
                  <c:v>2.4979971946775237</c:v>
                </c:pt>
                <c:pt idx="709">
                  <c:v>2.4648853337316119</c:v>
                </c:pt>
                <c:pt idx="710">
                  <c:v>2.4320567259286214</c:v>
                </c:pt>
                <c:pt idx="711">
                  <c:v>2.3995117727034607</c:v>
                </c:pt>
                <c:pt idx="712">
                  <c:v>2.3672508160366159</c:v>
                </c:pt>
                <c:pt idx="713">
                  <c:v>2.3352741391627774</c:v>
                </c:pt>
                <c:pt idx="714">
                  <c:v>2.3035819672886326</c:v>
                </c:pt>
                <c:pt idx="715">
                  <c:v>2.2721744683194265</c:v>
                </c:pt>
                <c:pt idx="716">
                  <c:v>2.2410517535938985</c:v>
                </c:pt>
                <c:pt idx="717">
                  <c:v>2.210213878627199</c:v>
                </c:pt>
                <c:pt idx="718">
                  <c:v>2.1796608438613947</c:v>
                </c:pt>
                <c:pt idx="719">
                  <c:v>2.1493925954231679</c:v>
                </c:pt>
                <c:pt idx="720">
                  <c:v>2.1194090258883285</c:v>
                </c:pt>
                <c:pt idx="721">
                  <c:v>2.0897099750527515</c:v>
                </c:pt>
                <c:pt idx="722">
                  <c:v>2.0602952307093543</c:v>
                </c:pt>
                <c:pt idx="723">
                  <c:v>2.0311645294307299</c:v>
                </c:pt>
                <c:pt idx="724">
                  <c:v>2.0023175573570722</c:v>
                </c:pt>
                <c:pt idx="725">
                  <c:v>1.9737539509890016</c:v>
                </c:pt>
                <c:pt idx="726">
                  <c:v>1.945473297984929</c:v>
                </c:pt>
                <c:pt idx="727">
                  <c:v>1.9174751379625881</c:v>
                </c:pt>
                <c:pt idx="728">
                  <c:v>1.8897589633043732</c:v>
                </c:pt>
                <c:pt idx="729">
                  <c:v>1.8623242199661132</c:v>
                </c:pt>
                <c:pt idx="730">
                  <c:v>1.8351703082889335</c:v>
                </c:pt>
                <c:pt idx="731">
                  <c:v>1.8082965838138438</c:v>
                </c:pt>
                <c:pt idx="732">
                  <c:v>1.7817023580987108</c:v>
                </c:pt>
                <c:pt idx="733">
                  <c:v>1.7553868995372572</c:v>
                </c:pt>
                <c:pt idx="734">
                  <c:v>1.7293494341797575</c:v>
                </c:pt>
                <c:pt idx="735">
                  <c:v>1.7035891465550852</c:v>
                </c:pt>
                <c:pt idx="736">
                  <c:v>1.6781051804937814</c:v>
                </c:pt>
                <c:pt idx="737">
                  <c:v>1.6528966399518132</c:v>
                </c:pt>
                <c:pt idx="738">
                  <c:v>1.6279625898347028</c:v>
                </c:pt>
                <c:pt idx="739">
                  <c:v>1.6033020568216976</c:v>
                </c:pt>
                <c:pt idx="740">
                  <c:v>1.5789140301896838</c:v>
                </c:pt>
                <c:pt idx="741">
                  <c:v>1.5547974626365142</c:v>
                </c:pt>
                <c:pt idx="742">
                  <c:v>1.5309512711034543</c:v>
                </c:pt>
                <c:pt idx="743">
                  <c:v>1.5073743375964548</c:v>
                </c:pt>
                <c:pt idx="744">
                  <c:v>1.4840655100059372</c:v>
                </c:pt>
                <c:pt idx="745">
                  <c:v>1.4610236029248185</c:v>
                </c:pt>
                <c:pt idx="746">
                  <c:v>1.4382473984644835</c:v>
                </c:pt>
                <c:pt idx="747">
                  <c:v>1.4157356470684284</c:v>
                </c:pt>
                <c:pt idx="748">
                  <c:v>1.3934870683232965</c:v>
                </c:pt>
                <c:pt idx="749">
                  <c:v>1.3715003517670474</c:v>
                </c:pt>
                <c:pt idx="750">
                  <c:v>1.3497741576939848</c:v>
                </c:pt>
                <c:pt idx="751">
                  <c:v>1.3283071179563963</c:v>
                </c:pt>
                <c:pt idx="752">
                  <c:v>1.307097836762545</c:v>
                </c:pt>
                <c:pt idx="753">
                  <c:v>1.2861448914707745</c:v>
                </c:pt>
                <c:pt idx="754">
                  <c:v>1.2654468333794793</c:v>
                </c:pt>
                <c:pt idx="755">
                  <c:v>1.2450021885127083</c:v>
                </c:pt>
                <c:pt idx="756">
                  <c:v>1.2248094584011762</c:v>
                </c:pt>
                <c:pt idx="757">
                  <c:v>1.2048671208584523</c:v>
                </c:pt>
                <c:pt idx="758">
                  <c:v>1.1851736307521148</c:v>
                </c:pt>
                <c:pt idx="759">
                  <c:v>1.1657274207696573</c:v>
                </c:pt>
                <c:pt idx="760">
                  <c:v>1.1465269021789328</c:v>
                </c:pt>
                <c:pt idx="761">
                  <c:v>1.1275704655829561</c:v>
                </c:pt>
                <c:pt idx="762">
                  <c:v>1.1088564816688378</c:v>
                </c:pt>
                <c:pt idx="763">
                  <c:v>1.0903833019506999</c:v>
                </c:pt>
                <c:pt idx="764">
                  <c:v>1.0721492595063482</c:v>
                </c:pt>
                <c:pt idx="765">
                  <c:v>1.0541526697075656</c:v>
                </c:pt>
                <c:pt idx="766">
                  <c:v>1.0363918309438165</c:v>
                </c:pt>
                <c:pt idx="767">
                  <c:v>1.0188650253392297</c:v>
                </c:pt>
                <c:pt idx="768">
                  <c:v>1.0015705194626745</c:v>
                </c:pt>
                <c:pt idx="769">
                  <c:v>0.98450656503079192</c:v>
                </c:pt>
                <c:pt idx="770">
                  <c:v>0.96767139960382431</c:v>
                </c:pt>
                <c:pt idx="771">
                  <c:v>0.95106324727410663</c:v>
                </c:pt>
                <c:pt idx="772">
                  <c:v>0.93468031934707263</c:v>
                </c:pt>
                <c:pt idx="773">
                  <c:v>0.91852081501465943</c:v>
                </c:pt>
                <c:pt idx="774">
                  <c:v>0.90258292202096879</c:v>
                </c:pt>
                <c:pt idx="775">
                  <c:v>0.88686481732007805</c:v>
                </c:pt>
                <c:pt idx="776">
                  <c:v>0.87136466772587606</c:v>
                </c:pt>
                <c:pt idx="777">
                  <c:v>0.856080630553824</c:v>
                </c:pt>
                <c:pt idx="778">
                  <c:v>0.84101085425452859</c:v>
                </c:pt>
                <c:pt idx="779">
                  <c:v>0.82615347903903757</c:v>
                </c:pt>
                <c:pt idx="780">
                  <c:v>0.81150663749576002</c:v>
                </c:pt>
                <c:pt idx="781">
                  <c:v>0.797068455198925</c:v>
                </c:pt>
                <c:pt idx="782">
                  <c:v>0.78283705130849468</c:v>
                </c:pt>
                <c:pt idx="783">
                  <c:v>0.76881053916146502</c:v>
                </c:pt>
                <c:pt idx="784">
                  <c:v>0.75498702685446373</c:v>
                </c:pt>
                <c:pt idx="785">
                  <c:v>0.74136461781759577</c:v>
                </c:pt>
                <c:pt idx="786">
                  <c:v>0.72794141137947133</c:v>
                </c:pt>
                <c:pt idx="787">
                  <c:v>0.71471550332335099</c:v>
                </c:pt>
                <c:pt idx="788">
                  <c:v>0.70168498643436905</c:v>
                </c:pt>
                <c:pt idx="789">
                  <c:v>0.68884795103777718</c:v>
                </c:pt>
                <c:pt idx="790">
                  <c:v>0.67620248552817763</c:v>
                </c:pt>
                <c:pt idx="791">
                  <c:v>0.66374667688969857</c:v>
                </c:pt>
                <c:pt idx="792">
                  <c:v>0.65147861120708739</c:v>
                </c:pt>
                <c:pt idx="793">
                  <c:v>0.63939637416768869</c:v>
                </c:pt>
                <c:pt idx="794">
                  <c:v>0.62749805155428695</c:v>
                </c:pt>
                <c:pt idx="795">
                  <c:v>0.61578172972879719</c:v>
                </c:pt>
                <c:pt idx="796">
                  <c:v>0.60424549610677958</c:v>
                </c:pt>
                <c:pt idx="797">
                  <c:v>0.59288743962278423</c:v>
                </c:pt>
                <c:pt idx="798">
                  <c:v>0.58170565118650508</c:v>
                </c:pt>
                <c:pt idx="799">
                  <c:v>0.57069822412974858</c:v>
                </c:pt>
                <c:pt idx="800">
                  <c:v>0.55986325464422348</c:v>
                </c:pt>
                <c:pt idx="801">
                  <c:v>0.54919884221014881</c:v>
                </c:pt>
                <c:pt idx="802">
                  <c:v>0.53870309001569738</c:v>
                </c:pt>
                <c:pt idx="803">
                  <c:v>0.52837410536729135</c:v>
                </c:pt>
                <c:pt idx="804">
                  <c:v>0.5182100000907589</c:v>
                </c:pt>
                <c:pt idx="805">
                  <c:v>0.50820889092338428</c:v>
                </c:pt>
                <c:pt idx="806">
                  <c:v>0.49836889989686961</c:v>
                </c:pt>
                <c:pt idx="807">
                  <c:v>0.48868815471124227</c:v>
                </c:pt>
                <c:pt idx="808">
                  <c:v>0.47916478909973542</c:v>
                </c:pt>
                <c:pt idx="809">
                  <c:v>0.46979694318468462</c:v>
                </c:pt>
                <c:pt idx="810">
                  <c:v>0.4605827638244725</c:v>
                </c:pt>
                <c:pt idx="811">
                  <c:v>0.45152040495156959</c:v>
                </c:pt>
                <c:pt idx="812">
                  <c:v>0.44260802790171178</c:v>
                </c:pt>
                <c:pt idx="813">
                  <c:v>0.43384380173426923</c:v>
                </c:pt>
                <c:pt idx="814">
                  <c:v>0.42522590354385281</c:v>
                </c:pt>
                <c:pt idx="815">
                  <c:v>0.41675251876321417</c:v>
                </c:pt>
                <c:pt idx="816">
                  <c:v>0.40842184145749932</c:v>
                </c:pt>
                <c:pt idx="817">
                  <c:v>0.40023207460991095</c:v>
                </c:pt>
                <c:pt idx="818">
                  <c:v>0.39218143039884729</c:v>
                </c:pt>
                <c:pt idx="819">
                  <c:v>0.38426813046657621</c:v>
                </c:pt>
                <c:pt idx="820">
                  <c:v>0.37649040617951984</c:v>
                </c:pt>
                <c:pt idx="821">
                  <c:v>0.36884649888021209</c:v>
                </c:pt>
                <c:pt idx="822">
                  <c:v>0.36133466013100668</c:v>
                </c:pt>
                <c:pt idx="823">
                  <c:v>0.35395315194960741</c:v>
                </c:pt>
                <c:pt idx="824">
                  <c:v>0.34670024703649766</c:v>
                </c:pt>
                <c:pt idx="825">
                  <c:v>0.33957422899434814</c:v>
                </c:pt>
                <c:pt idx="826">
                  <c:v>0.33257339253948226</c:v>
                </c:pt>
                <c:pt idx="827">
                  <c:v>0.32569604370548411</c:v>
                </c:pt>
                <c:pt idx="828">
                  <c:v>0.31894050003902824</c:v>
                </c:pt>
                <c:pt idx="829">
                  <c:v>0.31230509078802399</c:v>
                </c:pt>
                <c:pt idx="830">
                  <c:v>0.30578815708215512</c:v>
                </c:pt>
                <c:pt idx="831">
                  <c:v>0.29938805210590774</c:v>
                </c:pt>
                <c:pt idx="832">
                  <c:v>0.29310314126417736</c:v>
                </c:pt>
                <c:pt idx="833">
                  <c:v>0.28693180234054427</c:v>
                </c:pt>
                <c:pt idx="834">
                  <c:v>0.28087242564831161</c:v>
                </c:pt>
                <c:pt idx="835">
                  <c:v>0.2749234141744043</c:v>
                </c:pt>
                <c:pt idx="836">
                  <c:v>0.26908318371621676</c:v>
                </c:pt>
                <c:pt idx="837">
                  <c:v>0.26335016301151482</c:v>
                </c:pt>
                <c:pt idx="838">
                  <c:v>0.25772279386148361</c:v>
                </c:pt>
                <c:pt idx="839">
                  <c:v>0.25219953124702243</c:v>
                </c:pt>
                <c:pt idx="840">
                  <c:v>0.24677884343838727</c:v>
                </c:pt>
                <c:pt idx="841">
                  <c:v>0.24145921209827881</c:v>
                </c:pt>
                <c:pt idx="842">
                  <c:v>0.23623913237848029</c:v>
                </c:pt>
                <c:pt idx="843">
                  <c:v>0.23111711301014493</c:v>
                </c:pt>
                <c:pt idx="844">
                  <c:v>0.22609167638783584</c:v>
                </c:pt>
                <c:pt idx="845">
                  <c:v>0.22116135864742298</c:v>
                </c:pt>
                <c:pt idx="846">
                  <c:v>0.2163247097379393</c:v>
                </c:pt>
                <c:pt idx="847">
                  <c:v>0.21158029348749982</c:v>
                </c:pt>
                <c:pt idx="848">
                  <c:v>0.20692668766339006</c:v>
                </c:pt>
                <c:pt idx="849">
                  <c:v>0.20236248402642684</c:v>
                </c:pt>
                <c:pt idx="850">
                  <c:v>0.19788628837969607</c:v>
                </c:pt>
                <c:pt idx="851">
                  <c:v>0.19349672061177522</c:v>
                </c:pt>
                <c:pt idx="852">
                  <c:v>0.18919241473454146</c:v>
                </c:pt>
                <c:pt idx="853">
                  <c:v>0.18497201891567638</c:v>
                </c:pt>
                <c:pt idx="854">
                  <c:v>0.18083419550596674</c:v>
                </c:pt>
                <c:pt idx="855">
                  <c:v>0.17677762106151149</c:v>
                </c:pt>
                <c:pt idx="856">
                  <c:v>0.1728009863609376</c:v>
                </c:pt>
                <c:pt idx="857">
                  <c:v>0.16890299641772996</c:v>
                </c:pt>
                <c:pt idx="858">
                  <c:v>0.16508237048778124</c:v>
                </c:pt>
                <c:pt idx="859">
                  <c:v>0.16133784207226659</c:v>
                </c:pt>
                <c:pt idx="860">
                  <c:v>0.15766815891594538</c:v>
                </c:pt>
                <c:pt idx="861">
                  <c:v>0.15407208300099676</c:v>
                </c:pt>
                <c:pt idx="862">
                  <c:v>0.15054839053649063</c:v>
                </c:pt>
                <c:pt idx="863">
                  <c:v>0.14709587194359899</c:v>
                </c:pt>
                <c:pt idx="864">
                  <c:v>0.14371333183664892</c:v>
                </c:pt>
                <c:pt idx="865">
                  <c:v>0.14039958900012003</c:v>
                </c:pt>
                <c:pt idx="866">
                  <c:v>0.1371534763616889</c:v>
                </c:pt>
                <c:pt idx="867">
                  <c:v>0.13397384096142023</c:v>
                </c:pt>
                <c:pt idx="868">
                  <c:v>0.13085954391720672</c:v>
                </c:pt>
                <c:pt idx="869">
                  <c:v>0.12780946038655533</c:v>
                </c:pt>
                <c:pt idx="870">
                  <c:v>0.12482247952482277</c:v>
                </c:pt>
                <c:pt idx="871">
                  <c:v>0.12189750443999409</c:v>
                </c:pt>
                <c:pt idx="872">
                  <c:v>0.11903345214410654</c:v>
                </c:pt>
                <c:pt idx="873">
                  <c:v>0.11622925350141101</c:v>
                </c:pt>
                <c:pt idx="874">
                  <c:v>0.11348385317337215</c:v>
                </c:pt>
                <c:pt idx="875">
                  <c:v>0.11079620956059756</c:v>
                </c:pt>
                <c:pt idx="876">
                  <c:v>0.10816529474179395</c:v>
                </c:pt>
                <c:pt idx="877">
                  <c:v>0.1055900944098415</c:v>
                </c:pt>
                <c:pt idx="878">
                  <c:v>0.10306960780508012</c:v>
                </c:pt>
                <c:pt idx="879">
                  <c:v>0.10060284764589872</c:v>
                </c:pt>
                <c:pt idx="880">
                  <c:v>9.818884005671781E-2</c:v>
                </c:pt>
                <c:pt idx="881">
                  <c:v>9.5826624493455165E-2</c:v>
                </c:pt>
                <c:pt idx="882">
                  <c:v>9.351525366656345E-2</c:v>
                </c:pt>
                <c:pt idx="883">
                  <c:v>9.1253793461726365E-2</c:v>
                </c:pt>
                <c:pt idx="884">
                  <c:v>8.904132285830077E-2</c:v>
                </c:pt>
                <c:pt idx="885">
                  <c:v>8.6876933845589338E-2</c:v>
                </c:pt>
                <c:pt idx="886">
                  <c:v>8.4759731337028202E-2</c:v>
                </c:pt>
                <c:pt idx="887">
                  <c:v>8.2688833082372556E-2</c:v>
                </c:pt>
                <c:pt idx="888">
                  <c:v>8.0663369577962454E-2</c:v>
                </c:pt>
                <c:pt idx="889">
                  <c:v>7.8682483975149806E-2</c:v>
                </c:pt>
                <c:pt idx="890">
                  <c:v>7.6745331986965426E-2</c:v>
                </c:pt>
                <c:pt idx="891">
                  <c:v>7.4851081793104998E-2</c:v>
                </c:pt>
                <c:pt idx="892">
                  <c:v>7.2998913943311941E-2</c:v>
                </c:pt>
                <c:pt idx="893">
                  <c:v>7.1188021259232667E-2</c:v>
                </c:pt>
                <c:pt idx="894">
                  <c:v>6.9417608734818656E-2</c:v>
                </c:pt>
                <c:pt idx="895">
                  <c:v>6.7686893435350018E-2</c:v>
                </c:pt>
                <c:pt idx="896">
                  <c:v>6.5995104395153076E-2</c:v>
                </c:pt>
                <c:pt idx="897">
                  <c:v>6.434148251408163E-2</c:v>
                </c:pt>
                <c:pt idx="898">
                  <c:v>6.2725280452834611E-2</c:v>
                </c:pt>
                <c:pt idx="899">
                  <c:v>6.1145762527176198E-2</c:v>
                </c:pt>
                <c:pt idx="900">
                  <c:v>5.9602204601127896E-2</c:v>
                </c:pt>
                <c:pt idx="901">
                  <c:v>5.8093893979198202E-2</c:v>
                </c:pt>
                <c:pt idx="902">
                  <c:v>5.6620129297714587E-2</c:v>
                </c:pt>
                <c:pt idx="903">
                  <c:v>5.5180220415322612E-2</c:v>
                </c:pt>
                <c:pt idx="904">
                  <c:v>5.3773488302713605E-2</c:v>
                </c:pt>
                <c:pt idx="905">
                  <c:v>5.2399264931643541E-2</c:v>
                </c:pt>
                <c:pt idx="906">
                  <c:v>5.1056893163301864E-2</c:v>
                </c:pt>
                <c:pt idx="907">
                  <c:v>4.9745726636090344E-2</c:v>
                </c:pt>
                <c:pt idx="908">
                  <c:v>4.8465129652868713E-2</c:v>
                </c:pt>
                <c:pt idx="909">
                  <c:v>4.7214477067723894E-2</c:v>
                </c:pt>
                <c:pt idx="910">
                  <c:v>4.5993154172318439E-2</c:v>
                </c:pt>
                <c:pt idx="911">
                  <c:v>4.4800556581870342E-2</c:v>
                </c:pt>
                <c:pt idx="912">
                  <c:v>4.3636090120819482E-2</c:v>
                </c:pt>
                <c:pt idx="913">
                  <c:v>4.2499170708230109E-2</c:v>
                </c:pt>
                <c:pt idx="914">
                  <c:v>4.1389224242980187E-2</c:v>
                </c:pt>
                <c:pt idx="915">
                  <c:v>4.0305686488787372E-2</c:v>
                </c:pt>
                <c:pt idx="916">
                  <c:v>3.9248002959118379E-2</c:v>
                </c:pt>
                <c:pt idx="917">
                  <c:v>3.8215628802029264E-2</c:v>
                </c:pt>
                <c:pt idx="918">
                  <c:v>3.7208028684981409E-2</c:v>
                </c:pt>
                <c:pt idx="919">
                  <c:v>3.6224676679678006E-2</c:v>
                </c:pt>
                <c:pt idx="920">
                  <c:v>3.5265056146963562E-2</c:v>
                </c:pt>
                <c:pt idx="921">
                  <c:v>3.4328659621829447E-2</c:v>
                </c:pt>
                <c:pt idx="922">
                  <c:v>3.3414988698564518E-2</c:v>
                </c:pt>
                <c:pt idx="923">
                  <c:v>3.2523553916092462E-2</c:v>
                </c:pt>
                <c:pt idx="924">
                  <c:v>3.1653874643532712E-2</c:v>
                </c:pt>
                <c:pt idx="925">
                  <c:v>3.0805478966023335E-2</c:v>
                </c:pt>
                <c:pt idx="926">
                  <c:v>2.9977903570841711E-2</c:v>
                </c:pt>
                <c:pt idx="927">
                  <c:v>2.9170693633858359E-2</c:v>
                </c:pt>
                <c:pt idx="928">
                  <c:v>2.8383402706357811E-2</c:v>
                </c:pt>
                <c:pt idx="929">
                  <c:v>2.7615592602259879E-2</c:v>
                </c:pt>
                <c:pt idx="930">
                  <c:v>2.686683328577286E-2</c:v>
                </c:pt>
                <c:pt idx="931">
                  <c:v>2.6136702759509686E-2</c:v>
                </c:pt>
                <c:pt idx="932">
                  <c:v>2.5424786953097193E-2</c:v>
                </c:pt>
                <c:pt idx="933">
                  <c:v>2.4730679612306877E-2</c:v>
                </c:pt>
                <c:pt idx="934">
                  <c:v>2.4053982188735234E-2</c:v>
                </c:pt>
                <c:pt idx="935">
                  <c:v>2.3394303730060427E-2</c:v>
                </c:pt>
                <c:pt idx="936">
                  <c:v>2.2751260770900873E-2</c:v>
                </c:pt>
                <c:pt idx="937">
                  <c:v>2.2124477224301269E-2</c:v>
                </c:pt>
                <c:pt idx="938">
                  <c:v>2.1513584273869103E-2</c:v>
                </c:pt>
                <c:pt idx="939">
                  <c:v>2.0918220266585252E-2</c:v>
                </c:pt>
                <c:pt idx="940">
                  <c:v>2.0338030606310242E-2</c:v>
                </c:pt>
                <c:pt idx="941">
                  <c:v>1.9772667648007725E-2</c:v>
                </c:pt>
                <c:pt idx="942">
                  <c:v>1.9221790592705124E-2</c:v>
                </c:pt>
                <c:pt idx="943">
                  <c:v>1.8685065383210474E-2</c:v>
                </c:pt>
                <c:pt idx="944">
                  <c:v>1.8162164600604807E-2</c:v>
                </c:pt>
                <c:pt idx="945">
                  <c:v>1.765276736152644E-2</c:v>
                </c:pt>
                <c:pt idx="946">
                  <c:v>1.7156559216265188E-2</c:v>
                </c:pt>
                <c:pt idx="947">
                  <c:v>1.6673232047681473E-2</c:v>
                </c:pt>
                <c:pt idx="948">
                  <c:v>1.6202483970965863E-2</c:v>
                </c:pt>
                <c:pt idx="949">
                  <c:v>1.5744019234253465E-2</c:v>
                </c:pt>
                <c:pt idx="950">
                  <c:v>1.5297548120106407E-2</c:v>
                </c:pt>
                <c:pt idx="951">
                  <c:v>1.4862786847877358E-2</c:v>
                </c:pt>
                <c:pt idx="952">
                  <c:v>1.4439457476966247E-2</c:v>
                </c:pt>
                <c:pt idx="953">
                  <c:v>1.4027287810981089E-2</c:v>
                </c:pt>
                <c:pt idx="954">
                  <c:v>1.3626011302813906E-2</c:v>
                </c:pt>
                <c:pt idx="955">
                  <c:v>1.3235366960641442E-2</c:v>
                </c:pt>
                <c:pt idx="956">
                  <c:v>1.2855099254859734E-2</c:v>
                </c:pt>
                <c:pt idx="957">
                  <c:v>1.2484958025961203E-2</c:v>
                </c:pt>
                <c:pt idx="958">
                  <c:v>1.2124698393362084E-2</c:v>
                </c:pt>
                <c:pt idx="959">
                  <c:v>1.1774080665187356E-2</c:v>
                </c:pt>
                <c:pt idx="960">
                  <c:v>1.1432870249019712E-2</c:v>
                </c:pt>
                <c:pt idx="961">
                  <c:v>1.1100837563618642E-2</c:v>
                </c:pt>
                <c:pt idx="962">
                  <c:v>1.0777757951614866E-2</c:v>
                </c:pt>
                <c:pt idx="963">
                  <c:v>1.0463411593184906E-2</c:v>
                </c:pt>
                <c:pt idx="964">
                  <c:v>1.0157583420710081E-2</c:v>
                </c:pt>
                <c:pt idx="965">
                  <c:v>9.8600630344234733E-3</c:v>
                </c:pt>
                <c:pt idx="966">
                  <c:v>9.5706446190479359E-3</c:v>
                </c:pt>
                <c:pt idx="967">
                  <c:v>9.2891268614279099E-3</c:v>
                </c:pt>
                <c:pt idx="968">
                  <c:v>9.015312869156843E-3</c:v>
                </c:pt>
                <c:pt idx="969">
                  <c:v>8.7490100902019672E-3</c:v>
                </c:pt>
                <c:pt idx="970">
                  <c:v>8.4900302335273962E-3</c:v>
                </c:pt>
                <c:pt idx="971">
                  <c:v>8.2381891907161928E-3</c:v>
                </c:pt>
                <c:pt idx="972">
                  <c:v>7.9933069585915902E-3</c:v>
                </c:pt>
                <c:pt idx="973">
                  <c:v>7.7552075628369178E-3</c:v>
                </c:pt>
                <c:pt idx="974">
                  <c:v>7.5237189826136436E-3</c:v>
                </c:pt>
                <c:pt idx="975">
                  <c:v>7.2986730761763234E-3</c:v>
                </c:pt>
                <c:pt idx="976">
                  <c:v>7.0799055074828856E-3</c:v>
                </c:pt>
                <c:pt idx="977">
                  <c:v>6.8672556737982898E-3</c:v>
                </c:pt>
                <c:pt idx="978">
                  <c:v>6.6605666342893013E-3</c:v>
                </c:pt>
                <c:pt idx="979">
                  <c:v>6.45968503960756E-3</c:v>
                </c:pt>
                <c:pt idx="980">
                  <c:v>6.2644610624580013E-3</c:v>
                </c:pt>
                <c:pt idx="981">
                  <c:v>6.0747483291491815E-3</c:v>
                </c:pt>
                <c:pt idx="982">
                  <c:v>5.8904038521217523E-3</c:v>
                </c:pt>
                <c:pt idx="983">
                  <c:v>5.7112879634510956E-3</c:v>
                </c:pt>
                <c:pt idx="984">
                  <c:v>5.5372642493197359E-3</c:v>
                </c:pt>
                <c:pt idx="985">
                  <c:v>5.3681994854548635E-3</c:v>
                </c:pt>
                <c:pt idx="986">
                  <c:v>5.2039635735260529E-3</c:v>
                </c:pt>
                <c:pt idx="987">
                  <c:v>5.0444294784979769E-3</c:v>
                </c:pt>
                <c:pt idx="988">
                  <c:v>4.8894731669325972E-3</c:v>
                </c:pt>
                <c:pt idx="989">
                  <c:v>4.7389735462351921E-3</c:v>
                </c:pt>
                <c:pt idx="990">
                  <c:v>4.5928124048381638E-3</c:v>
                </c:pt>
                <c:pt idx="991">
                  <c:v>4.4508743533165076E-3</c:v>
                </c:pt>
                <c:pt idx="992">
                  <c:v>4.3130467664284754E-3</c:v>
                </c:pt>
                <c:pt idx="993">
                  <c:v>4.1792197260748553E-3</c:v>
                </c:pt>
                <c:pt idx="994">
                  <c:v>4.049285965169994E-3</c:v>
                </c:pt>
                <c:pt idx="995">
                  <c:v>3.9231408124175606E-3</c:v>
                </c:pt>
                <c:pt idx="996">
                  <c:v>3.8006821379838926E-3</c:v>
                </c:pt>
                <c:pt idx="997">
                  <c:v>3.681810300061511E-3</c:v>
                </c:pt>
                <c:pt idx="998">
                  <c:v>3.5664280923152487E-3</c:v>
                </c:pt>
                <c:pt idx="999">
                  <c:v>3.4544406922033845E-3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03-400F-B4A7-4DDCBFEE8B59}"/>
            </c:ext>
          </c:extLst>
        </c:ser>
        <c:ser>
          <c:idx val="5"/>
          <c:order val="5"/>
          <c:tx>
            <c:strRef>
              <c:f>'Guard Band Change MU'!$L$64</c:f>
              <c:strCache>
                <c:ptCount val="1"/>
                <c:pt idx="0">
                  <c:v>LAL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3C03-400F-B4A7-4DDCBFEE8B59}"/>
              </c:ext>
            </c:extLst>
          </c:dPt>
          <c:xVal>
            <c:numRef>
              <c:f>'Guard Band Change MU'!$L$65:$L$66</c:f>
              <c:numCache>
                <c:formatCode>0.0000</c:formatCode>
                <c:ptCount val="2"/>
                <c:pt idx="0">
                  <c:v>1499.880000097756</c:v>
                </c:pt>
                <c:pt idx="1">
                  <c:v>1499.880000097756</c:v>
                </c:pt>
              </c:numCache>
            </c:numRef>
          </c:xVal>
          <c:yVal>
            <c:numRef>
              <c:f>'Guard Band Change MU'!$O$65:$O$67</c:f>
              <c:numCache>
                <c:formatCode>##0.00E+0</c:formatCode>
                <c:ptCount val="3"/>
                <c:pt idx="0" formatCode="General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C03-400F-B4A7-4DDCBFEE8B59}"/>
            </c:ext>
          </c:extLst>
        </c:ser>
        <c:ser>
          <c:idx val="6"/>
          <c:order val="6"/>
          <c:tx>
            <c:strRef>
              <c:f>'Guard Band Change MU'!$M$64</c:f>
              <c:strCache>
                <c:ptCount val="1"/>
                <c:pt idx="0">
                  <c:v>UAL</c:v>
                </c:pt>
              </c:strCache>
            </c:strRef>
          </c:tx>
          <c:spPr>
            <a:ln w="38100"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7030A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3C03-400F-B4A7-4DDCBFEE8B59}"/>
              </c:ext>
            </c:extLst>
          </c:dPt>
          <c:xVal>
            <c:numRef>
              <c:f>'Guard Band Change MU'!$M$65:$M$66</c:f>
              <c:numCache>
                <c:formatCode>0.0000</c:formatCode>
                <c:ptCount val="2"/>
                <c:pt idx="0">
                  <c:v>1500.119999902244</c:v>
                </c:pt>
                <c:pt idx="1">
                  <c:v>1500.119999902244</c:v>
                </c:pt>
              </c:numCache>
            </c:numRef>
          </c:xVal>
          <c:yVal>
            <c:numRef>
              <c:f>'Guard Band Change MU'!$O$65:$O$66</c:f>
              <c:numCache>
                <c:formatCode>##0.00E+0</c:formatCode>
                <c:ptCount val="2"/>
                <c:pt idx="0" formatCode="General">
                  <c:v>0</c:v>
                </c:pt>
                <c:pt idx="1">
                  <c:v>9.9735570100358188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C03-400F-B4A7-4DDCBFEE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0163552"/>
        <c:axId val="610163944"/>
      </c:scatterChart>
      <c:valAx>
        <c:axId val="610163552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944"/>
        <c:crosses val="autoZero"/>
        <c:crossBetween val="midCat"/>
      </c:valAx>
      <c:valAx>
        <c:axId val="610163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0163552"/>
        <c:crosses val="autoZero"/>
        <c:crossBetween val="midCat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043064849211747E-2"/>
          <c:y val="0.89241813371356238"/>
          <c:w val="0.8545222379612637"/>
          <c:h val="7.82327286084836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6699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FF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_xlchart.v2.2</cx:f>
      </cx:numDim>
    </cx:data>
  </cx:chartData>
  <cx:chart>
    <cx:title pos="t" align="ctr" overlay="0">
      <cx:tx>
        <cx:txData>
          <cx:v>Comparing GuardBand Methods 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Comparing GuardBand Methods </a:t>
          </a:r>
        </a:p>
      </cx:txPr>
    </cx:title>
    <cx:plotArea>
      <cx:plotAreaRegion>
        <cx:series layoutId="funnel" uniqueId="{E4E75897-1997-4FFA-9226-4F781E2D24AA}">
          <cx:tx>
            <cx:txData>
              <cx:f>_xlchart.v2.1</cx:f>
              <cx:v>± GB</cx:v>
            </cx:txData>
          </cx:tx>
          <cx:dataLabels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ADA3.E97A6F50" TargetMode="External"/><Relationship Id="rId2" Type="http://schemas.openxmlformats.org/officeDocument/2006/relationships/image" Target="../media/image17.png"/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image" Target="../media/image6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83861</xdr:colOff>
      <xdr:row>0</xdr:row>
      <xdr:rowOff>192641</xdr:rowOff>
    </xdr:from>
    <xdr:to>
      <xdr:col>13</xdr:col>
      <xdr:colOff>567220</xdr:colOff>
      <xdr:row>21</xdr:row>
      <xdr:rowOff>160534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247650</xdr:colOff>
          <xdr:row>59</xdr:row>
          <xdr:rowOff>28575</xdr:rowOff>
        </xdr:from>
        <xdr:to>
          <xdr:col>41</xdr:col>
          <xdr:colOff>381000</xdr:colOff>
          <xdr:row>62</xdr:row>
          <xdr:rowOff>123825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164709</xdr:colOff>
      <xdr:row>54</xdr:row>
      <xdr:rowOff>134527</xdr:rowOff>
    </xdr:from>
    <xdr:to>
      <xdr:col>10</xdr:col>
      <xdr:colOff>310366</xdr:colOff>
      <xdr:row>77</xdr:row>
      <xdr:rowOff>32138</xdr:rowOff>
    </xdr:to>
    <xdr:pic>
      <xdr:nvPicPr>
        <xdr:cNvPr id="8" name="Content Placeholder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9372" y="11436100"/>
          <a:ext cx="5582398" cy="4306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28576</xdr:rowOff>
    </xdr:from>
    <xdr:to>
      <xdr:col>4</xdr:col>
      <xdr:colOff>515747</xdr:colOff>
      <xdr:row>77</xdr:row>
      <xdr:rowOff>161703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890037"/>
          <a:ext cx="5920382" cy="6907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384212</xdr:colOff>
      <xdr:row>54</xdr:row>
      <xdr:rowOff>107577</xdr:rowOff>
    </xdr:from>
    <xdr:to>
      <xdr:col>17</xdr:col>
      <xdr:colOff>171236</xdr:colOff>
      <xdr:row>77</xdr:row>
      <xdr:rowOff>65347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35616" y="11409150"/>
          <a:ext cx="6079946" cy="4367096"/>
        </a:xfrm>
        <a:prstGeom prst="rect">
          <a:avLst/>
        </a:prstGeom>
      </xdr:spPr>
    </xdr:pic>
    <xdr:clientData/>
  </xdr:twoCellAnchor>
  <xdr:twoCellAnchor>
    <xdr:from>
      <xdr:col>5</xdr:col>
      <xdr:colOff>56144</xdr:colOff>
      <xdr:row>22</xdr:row>
      <xdr:rowOff>181766</xdr:rowOff>
    </xdr:from>
    <xdr:to>
      <xdr:col>13</xdr:col>
      <xdr:colOff>610026</xdr:colOff>
      <xdr:row>54</xdr:row>
      <xdr:rowOff>10701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269119</xdr:colOff>
      <xdr:row>1</xdr:row>
      <xdr:rowOff>40508</xdr:rowOff>
    </xdr:from>
    <xdr:to>
      <xdr:col>13</xdr:col>
      <xdr:colOff>331771</xdr:colOff>
      <xdr:row>29</xdr:row>
      <xdr:rowOff>42810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247650</xdr:colOff>
          <xdr:row>59</xdr:row>
          <xdr:rowOff>28575</xdr:rowOff>
        </xdr:from>
        <xdr:to>
          <xdr:col>18</xdr:col>
          <xdr:colOff>381000</xdr:colOff>
          <xdr:row>62</xdr:row>
          <xdr:rowOff>123825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A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342900</xdr:colOff>
      <xdr:row>26</xdr:row>
      <xdr:rowOff>122542</xdr:rowOff>
    </xdr:from>
    <xdr:to>
      <xdr:col>4</xdr:col>
      <xdr:colOff>1299157</xdr:colOff>
      <xdr:row>43</xdr:row>
      <xdr:rowOff>27183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42242"/>
          <a:ext cx="6766507" cy="3219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66675</xdr:rowOff>
    </xdr:from>
    <xdr:to>
      <xdr:col>14</xdr:col>
      <xdr:colOff>38100</xdr:colOff>
      <xdr:row>17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038600" y="276225"/>
          <a:ext cx="6096000" cy="3352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How this works:</a:t>
          </a:r>
        </a:p>
        <a:p>
          <a:r>
            <a:rPr lang="en-US" sz="1100"/>
            <a:t>If you want to know how much historical data is required to make a determination about "In-Tolerance" probabilities, it's</a:t>
          </a:r>
          <a:r>
            <a:rPr lang="en-US" sz="1100" baseline="0"/>
            <a:t> really simple and it's the same numeric method for determining reliability of any instrument using interval analysis.</a:t>
          </a:r>
        </a:p>
        <a:p>
          <a:endParaRPr lang="en-US" sz="1100" baseline="0"/>
        </a:p>
        <a:p>
          <a:r>
            <a:rPr lang="en-US" sz="1100" baseline="0"/>
            <a:t>1. Enter a reliability target (usually 95% but you can select anything you'd like)</a:t>
          </a:r>
        </a:p>
        <a:p>
          <a:r>
            <a:rPr lang="en-US" sz="1100" baseline="0"/>
            <a:t>2. Enter a confidence level surrounding your reliability target. 90% is sufficient but you can enter anything you'd like. Just be aware the more "certain" you want to be about your decision of accepting EOPR, more samples will be required.</a:t>
          </a:r>
        </a:p>
        <a:p>
          <a:endParaRPr lang="en-US" sz="1100" baseline="0"/>
        </a:p>
        <a:p>
          <a:r>
            <a:rPr lang="en-US" sz="1100" baseline="0"/>
            <a:t>For example, if you wanted to be 99% certain, your EOPR is 95.45%, then 99 samples are required to demonstrate that metric. And by taking it to the extreme, if you wanted 99.9% EOPR at 99.9% confidence, then 6,905 samples are required.</a:t>
          </a:r>
        </a:p>
        <a:p>
          <a:endParaRPr lang="en-US" sz="1100" baseline="0"/>
        </a:p>
        <a:p>
          <a:r>
            <a:rPr lang="en-US" sz="1100" baseline="0"/>
            <a:t>Also worth mentioning, this need not apply to a single asset (although it could), it can be applied to either a make/model, or an instrument class</a:t>
          </a:r>
          <a:endParaRPr lang="en-US" sz="1100"/>
        </a:p>
      </xdr:txBody>
    </xdr:sp>
    <xdr:clientData/>
  </xdr:twoCellAnchor>
  <xdr:twoCellAnchor editAs="oneCell">
    <xdr:from>
      <xdr:col>1</xdr:col>
      <xdr:colOff>85725</xdr:colOff>
      <xdr:row>7</xdr:row>
      <xdr:rowOff>161925</xdr:rowOff>
    </xdr:from>
    <xdr:to>
      <xdr:col>3</xdr:col>
      <xdr:colOff>266330</xdr:colOff>
      <xdr:row>10</xdr:row>
      <xdr:rowOff>152323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1628775"/>
          <a:ext cx="2961905" cy="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55072</xdr:colOff>
      <xdr:row>2</xdr:row>
      <xdr:rowOff>51210</xdr:rowOff>
    </xdr:from>
    <xdr:to>
      <xdr:col>13</xdr:col>
      <xdr:colOff>373830</xdr:colOff>
      <xdr:row>27</xdr:row>
      <xdr:rowOff>122903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81</xdr:row>
          <xdr:rowOff>28575</xdr:rowOff>
        </xdr:from>
        <xdr:to>
          <xdr:col>12</xdr:col>
          <xdr:colOff>381000</xdr:colOff>
          <xdr:row>85</xdr:row>
          <xdr:rowOff>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21</xdr:col>
      <xdr:colOff>767708</xdr:colOff>
      <xdr:row>4</xdr:row>
      <xdr:rowOff>20485</xdr:rowOff>
    </xdr:from>
    <xdr:to>
      <xdr:col>22</xdr:col>
      <xdr:colOff>2624392</xdr:colOff>
      <xdr:row>8</xdr:row>
      <xdr:rowOff>57214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0533" y="925360"/>
          <a:ext cx="2418659" cy="798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582200</xdr:colOff>
      <xdr:row>51</xdr:row>
      <xdr:rowOff>8989</xdr:rowOff>
    </xdr:from>
    <xdr:to>
      <xdr:col>5</xdr:col>
      <xdr:colOff>32107</xdr:colOff>
      <xdr:row>75</xdr:row>
      <xdr:rowOff>181938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2200" y="9648289"/>
              <a:ext cx="8279582" cy="4325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55072</xdr:colOff>
      <xdr:row>1</xdr:row>
      <xdr:rowOff>8402</xdr:rowOff>
    </xdr:from>
    <xdr:to>
      <xdr:col>13</xdr:col>
      <xdr:colOff>20655</xdr:colOff>
      <xdr:row>26</xdr:row>
      <xdr:rowOff>47988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247650</xdr:colOff>
          <xdr:row>59</xdr:row>
          <xdr:rowOff>28575</xdr:rowOff>
        </xdr:from>
        <xdr:to>
          <xdr:col>19</xdr:col>
          <xdr:colOff>381000</xdr:colOff>
          <xdr:row>62</xdr:row>
          <xdr:rowOff>123825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598470</xdr:colOff>
      <xdr:row>23</xdr:row>
      <xdr:rowOff>139129</xdr:rowOff>
    </xdr:from>
    <xdr:to>
      <xdr:col>7</xdr:col>
      <xdr:colOff>203343</xdr:colOff>
      <xdr:row>60</xdr:row>
      <xdr:rowOff>91315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  <a:ext uri="{147F2762-F138-4A5C-976F-8EAC2B608ADB}">
              <a16:predDERef xmlns:a16="http://schemas.microsoft.com/office/drawing/2014/main" pred="{81BBF61A-D596-FE86-FC1F-C29CFC270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212"/>
        <a:stretch/>
      </xdr:blipFill>
      <xdr:spPr>
        <a:xfrm>
          <a:off x="598470" y="4687584"/>
          <a:ext cx="8551952" cy="6812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17</xdr:row>
      <xdr:rowOff>19050</xdr:rowOff>
    </xdr:from>
    <xdr:to>
      <xdr:col>6</xdr:col>
      <xdr:colOff>162877</xdr:colOff>
      <xdr:row>21</xdr:row>
      <xdr:rowOff>28683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3495675"/>
          <a:ext cx="6820852" cy="7716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21</xdr:row>
      <xdr:rowOff>142875</xdr:rowOff>
    </xdr:from>
    <xdr:to>
      <xdr:col>5</xdr:col>
      <xdr:colOff>1382046</xdr:colOff>
      <xdr:row>33</xdr:row>
      <xdr:rowOff>86036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625" y="4381500"/>
          <a:ext cx="6601746" cy="22291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384810</xdr:colOff>
      <xdr:row>24</xdr:row>
      <xdr:rowOff>53341</xdr:rowOff>
    </xdr:from>
    <xdr:to>
      <xdr:col>33</xdr:col>
      <xdr:colOff>131445</xdr:colOff>
      <xdr:row>45</xdr:row>
      <xdr:rowOff>12288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20485" y="4444366"/>
          <a:ext cx="7061835" cy="3626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22859</xdr:colOff>
      <xdr:row>0</xdr:row>
      <xdr:rowOff>30480</xdr:rowOff>
    </xdr:from>
    <xdr:to>
      <xdr:col>1</xdr:col>
      <xdr:colOff>396044</xdr:colOff>
      <xdr:row>0</xdr:row>
      <xdr:rowOff>518160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" y="30480"/>
          <a:ext cx="1982910" cy="4876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632993</xdr:colOff>
      <xdr:row>0</xdr:row>
      <xdr:rowOff>201043</xdr:rowOff>
    </xdr:from>
    <xdr:to>
      <xdr:col>11</xdr:col>
      <xdr:colOff>1358436</xdr:colOff>
      <xdr:row>26</xdr:row>
      <xdr:rowOff>37286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247650</xdr:colOff>
          <xdr:row>59</xdr:row>
          <xdr:rowOff>28575</xdr:rowOff>
        </xdr:from>
        <xdr:to>
          <xdr:col>19</xdr:col>
          <xdr:colOff>381000</xdr:colOff>
          <xdr:row>62</xdr:row>
          <xdr:rowOff>123825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6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3</xdr:col>
      <xdr:colOff>41274</xdr:colOff>
      <xdr:row>1</xdr:row>
      <xdr:rowOff>152399</xdr:rowOff>
    </xdr:from>
    <xdr:to>
      <xdr:col>3</xdr:col>
      <xdr:colOff>1530850</xdr:colOff>
      <xdr:row>6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99" y="542924"/>
          <a:ext cx="1492251" cy="10477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27</xdr:row>
      <xdr:rowOff>149832</xdr:rowOff>
    </xdr:from>
    <xdr:to>
      <xdr:col>8</xdr:col>
      <xdr:colOff>1791166</xdr:colOff>
      <xdr:row>63</xdr:row>
      <xdr:rowOff>186158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0674" y="5426040"/>
          <a:ext cx="6221896" cy="67466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0</xdr:row>
          <xdr:rowOff>19050</xdr:rowOff>
        </xdr:from>
        <xdr:to>
          <xdr:col>12</xdr:col>
          <xdr:colOff>190500</xdr:colOff>
          <xdr:row>2</xdr:row>
          <xdr:rowOff>142875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7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651939</xdr:colOff>
      <xdr:row>1</xdr:row>
      <xdr:rowOff>54743</xdr:rowOff>
    </xdr:from>
    <xdr:to>
      <xdr:col>9</xdr:col>
      <xdr:colOff>1281809</xdr:colOff>
      <xdr:row>29</xdr:row>
      <xdr:rowOff>57045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247650</xdr:colOff>
          <xdr:row>59</xdr:row>
          <xdr:rowOff>28575</xdr:rowOff>
        </xdr:from>
        <xdr:to>
          <xdr:col>18</xdr:col>
          <xdr:colOff>390525</xdr:colOff>
          <xdr:row>62</xdr:row>
          <xdr:rowOff>76200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9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21404</xdr:colOff>
      <xdr:row>34</xdr:row>
      <xdr:rowOff>21406</xdr:rowOff>
    </xdr:from>
    <xdr:to>
      <xdr:col>4</xdr:col>
      <xdr:colOff>1170747</xdr:colOff>
      <xdr:row>53</xdr:row>
      <xdr:rowOff>84121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04" y="6945760"/>
          <a:ext cx="6746618" cy="35837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428090</xdr:colOff>
      <xdr:row>31</xdr:row>
      <xdr:rowOff>0</xdr:rowOff>
    </xdr:from>
    <xdr:to>
      <xdr:col>4</xdr:col>
      <xdr:colOff>749158</xdr:colOff>
      <xdr:row>34</xdr:row>
      <xdr:rowOff>121920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090" y="6346433"/>
          <a:ext cx="5918343" cy="699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lip/Dropbox/Dilip/2015/2015_NCSLI/Technical%20Exchange/Uncert%20Budg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\Dilip\Presentations\MU_Worksheet_181226_Re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c3s/Dropbox/Dilip/Presentations/MU_Worksheet_181226_Re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_Master"/>
      <sheetName val="Triple Point Example"/>
      <sheetName val="Temp Bath Example"/>
    </sheetNames>
    <sheetDataSet>
      <sheetData sheetId="0">
        <row r="7">
          <cell r="A7" t="str">
            <v>Reproducibility</v>
          </cell>
        </row>
      </sheetData>
      <sheetData sheetId="1">
        <row r="1">
          <cell r="K1" t="str">
            <v>Expanded (68.26% k=1)</v>
          </cell>
          <cell r="L1">
            <v>1</v>
          </cell>
        </row>
        <row r="2">
          <cell r="K2" t="str">
            <v>Expanded (95% k=1.96)</v>
          </cell>
          <cell r="L2">
            <v>1.96</v>
          </cell>
        </row>
        <row r="3">
          <cell r="K3" t="str">
            <v>Expanded (95.45% k=2)</v>
          </cell>
          <cell r="L3">
            <v>2</v>
          </cell>
        </row>
        <row r="4">
          <cell r="K4" t="str">
            <v>Expanded (99% k=2.58)</v>
          </cell>
          <cell r="L4">
            <v>2.5779999999999998</v>
          </cell>
        </row>
        <row r="5">
          <cell r="K5" t="str">
            <v>Expanded (99.73% k=3)</v>
          </cell>
          <cell r="L5">
            <v>3</v>
          </cell>
        </row>
        <row r="6">
          <cell r="K6" t="str">
            <v>None</v>
          </cell>
          <cell r="L6">
            <v>0</v>
          </cell>
        </row>
        <row r="7">
          <cell r="K7" t="str">
            <v>Normal</v>
          </cell>
          <cell r="L7">
            <v>1</v>
          </cell>
        </row>
        <row r="8">
          <cell r="K8" t="str">
            <v>Rectangular</v>
          </cell>
          <cell r="L8">
            <v>1.7320508075688772</v>
          </cell>
        </row>
        <row r="9">
          <cell r="K9" t="str">
            <v>Resolution</v>
          </cell>
          <cell r="L9">
            <v>3.4641016151377544</v>
          </cell>
        </row>
        <row r="10">
          <cell r="K10" t="str">
            <v>Triangular</v>
          </cell>
          <cell r="L10">
            <v>2.4494897427831779</v>
          </cell>
        </row>
        <row r="11">
          <cell r="K11" t="str">
            <v>U-Shaped</v>
          </cell>
          <cell r="L11">
            <v>1.4142135623730951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Basic_Statistics"/>
      <sheetName val="R and R"/>
      <sheetName val="Random Numbers"/>
      <sheetName val="z-table"/>
      <sheetName val="t-Table"/>
      <sheetName val="F-Table"/>
      <sheetName val="What_differences"/>
      <sheetName val="Std_Dev_Means"/>
      <sheetName val="ANOVA"/>
      <sheetName val="ANOVA_Example"/>
      <sheetName val="ANOVA_Template"/>
      <sheetName val="SPC_Charts"/>
      <sheetName val="Blank_Uncertainty_Master"/>
      <sheetName val="Uncertainty_ANOVA"/>
      <sheetName val="RISK"/>
      <sheetName val="Method 5-6_Z540.3"/>
      <sheetName val="Method 6 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K1" t="str">
            <v>Normal (68.26%, k=1)</v>
          </cell>
        </row>
      </sheetData>
      <sheetData sheetId="14">
        <row r="1">
          <cell r="BA1" t="str">
            <v>Normal (68.26%, k=1)</v>
          </cell>
          <cell r="BB1">
            <v>1</v>
          </cell>
          <cell r="BC1" t="str">
            <v>Y</v>
          </cell>
        </row>
        <row r="2">
          <cell r="BA2" t="str">
            <v>Expanded (95% k=1.96)</v>
          </cell>
          <cell r="BB2">
            <v>1.96</v>
          </cell>
          <cell r="BC2" t="str">
            <v>N</v>
          </cell>
        </row>
        <row r="3">
          <cell r="BA3" t="str">
            <v>Expanded (95.45% k=2)</v>
          </cell>
          <cell r="BB3">
            <v>2</v>
          </cell>
        </row>
        <row r="4">
          <cell r="BA4" t="str">
            <v>Expanded (98.36% k=2.4)</v>
          </cell>
          <cell r="BB4">
            <v>2.4</v>
          </cell>
        </row>
        <row r="5">
          <cell r="BA5" t="str">
            <v>Expanded (99% k=2.58)</v>
          </cell>
          <cell r="BB5">
            <v>2.5779999999999998</v>
          </cell>
        </row>
        <row r="6">
          <cell r="BA6" t="str">
            <v>Expanded (99.73% k=3)</v>
          </cell>
          <cell r="BB6">
            <v>3</v>
          </cell>
        </row>
        <row r="7">
          <cell r="BA7" t="str">
            <v>Specific Divisor</v>
          </cell>
          <cell r="BB7">
            <v>8</v>
          </cell>
        </row>
        <row r="8">
          <cell r="BA8" t="str">
            <v>Remove from Budget</v>
          </cell>
          <cell r="BB8">
            <v>0</v>
          </cell>
        </row>
        <row r="9">
          <cell r="BA9" t="str">
            <v>U-Shaped (sqrt 2)</v>
          </cell>
          <cell r="BB9">
            <v>1.4142135623730951</v>
          </cell>
        </row>
        <row r="10">
          <cell r="BA10" t="str">
            <v>Rectangular (sqrt 3)</v>
          </cell>
          <cell r="BB10">
            <v>1.7320508075688772</v>
          </cell>
        </row>
        <row r="11">
          <cell r="BA11" t="str">
            <v>Triangular (sqrt 6)</v>
          </cell>
          <cell r="BB11">
            <v>2.4494897427831779</v>
          </cell>
        </row>
        <row r="12">
          <cell r="BA12" t="str">
            <v>Resolution (sqrt 12)</v>
          </cell>
          <cell r="BB12">
            <v>3.4641016151377544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Basic_Statistics"/>
      <sheetName val="R and R"/>
      <sheetName val="Random Numbers"/>
      <sheetName val="z-table"/>
      <sheetName val="t-Table"/>
      <sheetName val="F-Table"/>
      <sheetName val="What_differences"/>
      <sheetName val="Std_Dev_Means"/>
      <sheetName val="ANOVA"/>
      <sheetName val="ANOVA_Example"/>
      <sheetName val="ANOVA_Template"/>
      <sheetName val="SPC_Charts"/>
      <sheetName val="Blank_Uncertainty_Master"/>
      <sheetName val="Uncertainty_ANOVA"/>
      <sheetName val="RISK"/>
      <sheetName val="Method 5-6_Z540.3"/>
      <sheetName val="Method 6 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K1" t="str">
            <v>Normal (68.26%, k=1)</v>
          </cell>
        </row>
      </sheetData>
      <sheetData sheetId="14">
        <row r="1">
          <cell r="BA1" t="str">
            <v>Normal (68.26%, k=1)</v>
          </cell>
          <cell r="BB1">
            <v>1</v>
          </cell>
          <cell r="BC1" t="str">
            <v>Y</v>
          </cell>
        </row>
        <row r="2">
          <cell r="BA2" t="str">
            <v>Expanded (95% k=1.96)</v>
          </cell>
          <cell r="BB2">
            <v>1.96</v>
          </cell>
          <cell r="BC2" t="str">
            <v>N</v>
          </cell>
        </row>
        <row r="3">
          <cell r="BA3" t="str">
            <v>Expanded (95.45% k=2)</v>
          </cell>
          <cell r="BB3">
            <v>2</v>
          </cell>
        </row>
        <row r="4">
          <cell r="BA4" t="str">
            <v>Expanded (98.36% k=2.4)</v>
          </cell>
          <cell r="BB4">
            <v>2.4</v>
          </cell>
        </row>
        <row r="5">
          <cell r="BA5" t="str">
            <v>Expanded (99% k=2.58)</v>
          </cell>
          <cell r="BB5">
            <v>2.5779999999999998</v>
          </cell>
        </row>
        <row r="6">
          <cell r="BA6" t="str">
            <v>Expanded (99.73% k=3)</v>
          </cell>
          <cell r="BB6">
            <v>3</v>
          </cell>
        </row>
        <row r="7">
          <cell r="BA7" t="str">
            <v>Specific Divisor</v>
          </cell>
          <cell r="BB7">
            <v>8</v>
          </cell>
        </row>
        <row r="8">
          <cell r="BA8" t="str">
            <v>Remove from Budget</v>
          </cell>
          <cell r="BB8">
            <v>0</v>
          </cell>
        </row>
        <row r="9">
          <cell r="BA9" t="str">
            <v>U-Shaped (sqrt 2)</v>
          </cell>
          <cell r="BB9">
            <v>1.4142135623730951</v>
          </cell>
        </row>
        <row r="10">
          <cell r="BA10" t="str">
            <v>Rectangular (sqrt 3)</v>
          </cell>
          <cell r="BB10">
            <v>1.7320508075688772</v>
          </cell>
        </row>
        <row r="11">
          <cell r="BA11" t="str">
            <v>Triangular (sqrt 6)</v>
          </cell>
          <cell r="BB11">
            <v>2.4494897427831779</v>
          </cell>
        </row>
        <row r="12">
          <cell r="BA12" t="str">
            <v>Resolution (sqrt 12)</v>
          </cell>
          <cell r="BB12">
            <v>3.4641016151377544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71EAC-8E09-4261-9198-F490728CCCA0}">
  <sheetPr>
    <tabColor rgb="FF0070C0"/>
    <pageSetUpPr autoPageBreaks="0" fitToPage="1"/>
  </sheetPr>
  <dimension ref="A1:AQ1068"/>
  <sheetViews>
    <sheetView zoomScale="89" zoomScaleNormal="100" workbookViewId="0">
      <selection activeCell="E22" sqref="E22"/>
    </sheetView>
  </sheetViews>
  <sheetFormatPr defaultColWidth="9" defaultRowHeight="15"/>
  <cols>
    <col min="2" max="2" width="47.42578125" bestFit="1" customWidth="1"/>
    <col min="3" max="3" width="15.85546875" customWidth="1"/>
    <col min="4" max="4" width="8.85546875" customWidth="1"/>
    <col min="5" max="5" width="9.140625"/>
    <col min="6" max="6" width="21.42578125" customWidth="1"/>
    <col min="7" max="7" width="22.42578125" bestFit="1" customWidth="1"/>
    <col min="8" max="8" width="9.140625"/>
    <col min="9" max="9" width="12.7109375" bestFit="1" customWidth="1"/>
    <col min="10" max="10" width="15.7109375" bestFit="1" customWidth="1"/>
    <col min="11" max="11" width="14.140625" bestFit="1" customWidth="1"/>
    <col min="12" max="12" width="14.5703125" bestFit="1" customWidth="1"/>
    <col min="13" max="13" width="8.85546875" customWidth="1"/>
    <col min="14" max="14" width="9.140625"/>
    <col min="16" max="16" width="16.28515625" customWidth="1"/>
    <col min="17" max="17" width="22.42578125" bestFit="1" customWidth="1"/>
    <col min="18" max="18" width="9.140625"/>
    <col min="19" max="19" width="12.7109375" bestFit="1" customWidth="1"/>
    <col min="20" max="20" width="17.5703125" customWidth="1"/>
    <col min="21" max="21" width="14.85546875" bestFit="1" customWidth="1"/>
    <col min="22" max="22" width="15.28515625" bestFit="1" customWidth="1"/>
    <col min="23" max="24" width="9.140625"/>
    <col min="25" max="25" width="10" customWidth="1"/>
    <col min="26" max="26" width="11.5703125" customWidth="1"/>
    <col min="27" max="29" width="22.42578125" customWidth="1"/>
    <col min="30" max="30" width="8.7109375" customWidth="1"/>
    <col min="31" max="31" width="12.28515625" style="94" bestFit="1" customWidth="1"/>
    <col min="32" max="32" width="32.140625" style="94" bestFit="1" customWidth="1"/>
    <col min="33" max="33" width="26.42578125" style="94" customWidth="1"/>
    <col min="34" max="34" width="23.28515625" style="94" bestFit="1" customWidth="1"/>
    <col min="35" max="36" width="10.5703125" style="94" bestFit="1" customWidth="1"/>
    <col min="37" max="37" width="38.5703125" style="94" customWidth="1"/>
    <col min="38" max="38" width="13.28515625" style="94" customWidth="1"/>
    <col min="39" max="40" width="9" style="94"/>
    <col min="41" max="41" width="5.5703125" style="94" customWidth="1"/>
    <col min="42" max="42" width="9" style="94"/>
    <col min="43" max="43" width="6.140625" style="94" customWidth="1"/>
    <col min="44" max="45" width="9" style="94" customWidth="1"/>
    <col min="46" max="16384" width="9" style="94"/>
  </cols>
  <sheetData>
    <row r="1" spans="2:43" ht="15.75" thickBot="1"/>
    <row r="2" spans="2:43" ht="16.5" thickBot="1">
      <c r="B2" s="429" t="s">
        <v>52</v>
      </c>
      <c r="C2" s="430"/>
      <c r="AE2" s="100"/>
      <c r="AF2" s="68" t="s">
        <v>65</v>
      </c>
    </row>
    <row r="3" spans="2:43" ht="25.5" customHeight="1" thickBot="1">
      <c r="B3" s="10" t="s">
        <v>154</v>
      </c>
      <c r="C3" s="46">
        <v>1500.2</v>
      </c>
      <c r="H3" s="1"/>
      <c r="P3" s="431" t="s">
        <v>3</v>
      </c>
      <c r="Q3" s="432"/>
      <c r="S3" s="422" t="s">
        <v>62</v>
      </c>
      <c r="T3" s="423"/>
      <c r="U3" s="423"/>
      <c r="V3" s="423"/>
      <c r="W3" s="423"/>
      <c r="X3" s="424"/>
      <c r="Y3" s="56"/>
      <c r="Z3" s="422" t="s">
        <v>51</v>
      </c>
      <c r="AA3" s="423"/>
      <c r="AB3" s="423"/>
      <c r="AC3" s="423"/>
      <c r="AD3" s="424"/>
      <c r="AE3" s="181"/>
      <c r="AF3" s="69">
        <f>C3-Q10*2*C6</f>
        <v>1500.1800070962404</v>
      </c>
      <c r="AG3" s="181"/>
      <c r="AH3" s="112"/>
      <c r="AI3" s="112"/>
      <c r="AJ3" s="112"/>
      <c r="AK3" s="112"/>
      <c r="AL3" s="112"/>
      <c r="AM3" s="112"/>
      <c r="AN3" s="112"/>
      <c r="AO3" s="112"/>
      <c r="AP3" s="112"/>
      <c r="AQ3" s="112"/>
    </row>
    <row r="4" spans="2:43" ht="15.6" customHeight="1">
      <c r="B4" s="11" t="s">
        <v>1</v>
      </c>
      <c r="C4" s="47">
        <v>1499.8</v>
      </c>
      <c r="H4" s="1"/>
      <c r="P4" s="433" t="s">
        <v>4</v>
      </c>
      <c r="Q4" s="433" t="s">
        <v>155</v>
      </c>
      <c r="R4" s="18"/>
      <c r="S4" s="414" t="s">
        <v>14</v>
      </c>
      <c r="T4" s="416" t="s">
        <v>8</v>
      </c>
      <c r="U4" s="418" t="s">
        <v>48</v>
      </c>
      <c r="V4" s="418" t="s">
        <v>17</v>
      </c>
      <c r="W4" s="412" t="s">
        <v>15</v>
      </c>
      <c r="X4" s="412" t="s">
        <v>16</v>
      </c>
      <c r="Z4" s="192" t="s">
        <v>39</v>
      </c>
      <c r="AA4" s="193">
        <f>C3</f>
        <v>1500.2</v>
      </c>
      <c r="AB4" s="194"/>
      <c r="AC4" s="194"/>
      <c r="AD4" s="195"/>
      <c r="AE4" s="181"/>
      <c r="AF4"/>
      <c r="AG4" s="182"/>
      <c r="AH4" s="112"/>
      <c r="AI4" s="112"/>
      <c r="AJ4" s="112"/>
      <c r="AK4" s="112"/>
      <c r="AL4" s="112"/>
      <c r="AM4" s="112"/>
      <c r="AN4" s="112"/>
      <c r="AO4" s="112"/>
      <c r="AP4" s="112"/>
      <c r="AQ4" s="112"/>
    </row>
    <row r="5" spans="2:43" ht="15.6" customHeight="1" thickBot="1">
      <c r="B5" s="11" t="s">
        <v>13</v>
      </c>
      <c r="C5" s="47">
        <v>1500</v>
      </c>
      <c r="H5" s="1"/>
      <c r="P5" s="434"/>
      <c r="Q5" s="434"/>
      <c r="R5" s="18"/>
      <c r="S5" s="415"/>
      <c r="T5" s="417"/>
      <c r="U5" s="419"/>
      <c r="V5" s="419"/>
      <c r="W5" s="413"/>
      <c r="X5" s="413"/>
      <c r="Z5" s="24" t="s">
        <v>40</v>
      </c>
      <c r="AA5" s="25">
        <f>C4</f>
        <v>1499.8</v>
      </c>
      <c r="AB5" s="18"/>
      <c r="AC5" s="18"/>
      <c r="AD5" s="17"/>
      <c r="AE5" s="181"/>
      <c r="AF5"/>
      <c r="AG5" s="182"/>
      <c r="AH5" s="112"/>
      <c r="AI5" s="112"/>
      <c r="AJ5" s="112"/>
      <c r="AK5" s="112"/>
      <c r="AL5" s="112"/>
      <c r="AM5" s="112"/>
      <c r="AN5" s="112"/>
      <c r="AO5" s="112"/>
      <c r="AP5" s="112"/>
      <c r="AQ5" s="112"/>
    </row>
    <row r="6" spans="2:43" ht="15.6" customHeight="1">
      <c r="B6" s="11" t="s">
        <v>6</v>
      </c>
      <c r="C6" s="47">
        <v>0.04</v>
      </c>
      <c r="H6" s="1"/>
      <c r="P6" s="217">
        <v>6.6799999999999998E-2</v>
      </c>
      <c r="Q6" s="206">
        <f>_xlfn.NORM.S.INV(P6)/2</f>
        <v>-0.75002780150889192</v>
      </c>
      <c r="R6" s="16"/>
      <c r="S6" s="31">
        <f t="shared" ref="S6:S17" si="0">T6*($AA$10*2)</f>
        <v>-6.0002224120808023E-2</v>
      </c>
      <c r="T6" s="31">
        <f t="shared" ref="T6:T17" si="1">($AA$4-V6)/(2*$AA$10)</f>
        <v>-0.75002780151010029</v>
      </c>
      <c r="U6" s="37">
        <f t="shared" ref="U6:U17" si="2">$AA$5+Q6*(2*$AA$10)</f>
        <v>1499.7399977758791</v>
      </c>
      <c r="V6" s="38">
        <f t="shared" ref="V6:V17" si="3">$AA$4-Q6*(2*$AA$10)</f>
        <v>1500.2600022241209</v>
      </c>
      <c r="W6" s="60" cm="1">
        <f t="array" ref="W6">_xlfn.LET(_xlpm.inf,6,_xlpm.Au,V6,_xlpm.Al,U6,_xlpm.nominal,$AA$8,_xlpm.standardDev,$AA$9,_xlpm.measUnc,$AA$10,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5.8171688001611814E-2</v>
      </c>
      <c r="X6" s="61" cm="1">
        <f t="array" ref="X6">_xlfn.LET(_xlpm.Au,V6,_xlpm.Al,U6,_xlpm.nominal,$AA$8,_xlpm.standardDev,$AA$9,_xlpm.measUnc,$AA$10,_xlpm.integralStart,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2.4182932151808121E-3</v>
      </c>
      <c r="Z6" s="24" t="s">
        <v>32</v>
      </c>
      <c r="AA6" s="25">
        <f>C24</f>
        <v>1500.18</v>
      </c>
      <c r="AB6" s="18" t="s">
        <v>38</v>
      </c>
      <c r="AC6" s="26" cm="1">
        <f t="array" ref="AC6">_xlfn.LET(_xlpm.inf,6,_xlpm.Au,AA6,_xlpm.Al,AA7,_xlpm.nominal,AA8,_xlpm.standardDev,AA9,_xlpm.measUnc,AA10,
_xlpm.firstIntegralStart, -_xlpm.inf, _xlpm.firstIntegralEnd,(AA5-AA8)/AA9,_xlpm.firstn,50000,_xlpm.firstdz,(_xlpm.firstIntegralEnd-_xlpm.firstIntegralStart)/(_xlpm.firstn-1),
_xlpm.secondIntegralStart, (AA4-AA8)/AA9,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9.8809517810044961E-3</v>
      </c>
      <c r="AD6" s="17"/>
      <c r="AE6" s="181"/>
      <c r="AF6"/>
      <c r="AG6" s="112"/>
      <c r="AH6" s="112"/>
      <c r="AI6" s="112"/>
      <c r="AJ6" s="112"/>
      <c r="AK6" s="112"/>
      <c r="AL6" s="112"/>
      <c r="AM6" s="112"/>
      <c r="AN6" s="112"/>
      <c r="AO6" s="112"/>
      <c r="AP6" s="112"/>
    </row>
    <row r="7" spans="2:43" ht="15.6" customHeight="1">
      <c r="B7" s="11" t="s">
        <v>7</v>
      </c>
      <c r="C7" s="47">
        <v>1500.16</v>
      </c>
      <c r="H7" s="1"/>
      <c r="P7" s="218">
        <v>0.159</v>
      </c>
      <c r="Q7" s="207">
        <f t="shared" ref="Q7:Q9" si="4">_xlfn.NORM.S.INV(P7)/2</f>
        <v>-0.49928813530782873</v>
      </c>
      <c r="R7" s="16"/>
      <c r="S7" s="31">
        <f t="shared" si="0"/>
        <v>-3.9943050824604143E-2</v>
      </c>
      <c r="T7" s="31">
        <f t="shared" si="1"/>
        <v>-0.49928813530755178</v>
      </c>
      <c r="U7" s="37">
        <f t="shared" si="2"/>
        <v>1499.7600569491754</v>
      </c>
      <c r="V7" s="38">
        <f t="shared" si="3"/>
        <v>1500.2399430508246</v>
      </c>
      <c r="W7" s="60" cm="1">
        <f t="array" ref="W7">_xlfn.LET(_xlpm.inf,6,_xlpm.Au,V7,_xlpm.Al,U7,_xlpm.nominal,$AA$8,_xlpm.standardDev,$AA$9,_xlpm.measUnc,$AA$10,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4.4866024292767863E-2</v>
      </c>
      <c r="X7" s="61" cm="1">
        <f t="array" ref="X7">_xlfn.LET(_xlpm.Au,V7,_xlpm.Al,U7,_xlpm.nominal,$AA$8,_xlpm.standardDev,$AA$9,_xlpm.measUnc,$AA$10,_xlpm.integralStart,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7.1275949869914782E-3</v>
      </c>
      <c r="Z7" s="24" t="s">
        <v>33</v>
      </c>
      <c r="AA7" s="25">
        <f>C25</f>
        <v>1499.82</v>
      </c>
      <c r="AB7" s="18" t="s">
        <v>37</v>
      </c>
      <c r="AC7" s="26" cm="1">
        <f t="array" ref="AC7">_xlfn.LET(_xlpm.Au,AA6,_xlpm.Al,AA7,_xlpm.nominal,AA8,_xlpm.standardDev,AA9,_xlpm.measUnc,AA10,_xlpm.integralStart, (AA5-AA8)/AA9, _xlpm.integralEnd,(AA4-AA8)/AA9,_xlpm.n,5000,_xlpm.dz,(_xlpm.integralEnd-_xlpm.integralStart)/(_xlpm.n-1),_xlpm.inf,9.999E+307,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6.9072375396609625E-2</v>
      </c>
      <c r="AD7" s="17"/>
      <c r="AE7" s="181"/>
      <c r="AF7"/>
      <c r="AG7" s="182"/>
      <c r="AH7" s="112"/>
      <c r="AI7" s="112"/>
      <c r="AJ7" s="112"/>
      <c r="AK7" s="112"/>
      <c r="AL7" s="112"/>
      <c r="AM7" s="112"/>
      <c r="AN7" s="112"/>
      <c r="AO7" s="112"/>
      <c r="AP7" s="112"/>
      <c r="AQ7" s="112"/>
    </row>
    <row r="8" spans="2:43" ht="15.6" customHeight="1" thickBot="1">
      <c r="B8" s="13" t="s">
        <v>5</v>
      </c>
      <c r="C8" s="45">
        <f>C3-C4</f>
        <v>0.40000000000009095</v>
      </c>
      <c r="H8" s="1"/>
      <c r="P8" s="218">
        <v>0.30850295215875301</v>
      </c>
      <c r="Q8" s="207">
        <f t="shared" si="4"/>
        <v>-0.25004912073715579</v>
      </c>
      <c r="R8" s="16"/>
      <c r="S8" s="31">
        <f t="shared" si="0"/>
        <v>-2.0003929658969355E-2</v>
      </c>
      <c r="T8" s="31">
        <f t="shared" si="1"/>
        <v>-0.25004912073711694</v>
      </c>
      <c r="U8" s="37">
        <f t="shared" si="2"/>
        <v>1499.779996070341</v>
      </c>
      <c r="V8" s="38">
        <f t="shared" si="3"/>
        <v>1500.220003929659</v>
      </c>
      <c r="W8" s="60" cm="1">
        <f t="array" ref="W8">_xlfn.LET(_xlpm.inf,6,_xlpm.Au,V8,_xlpm.Al,U8,_xlpm.nominal,$AA$8,_xlpm.standardDev,$AA$9,_xlpm.measUnc,$AA$10,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3.1153130622991285E-2</v>
      </c>
      <c r="X8" s="61" cm="1">
        <f t="array" ref="X8">_xlfn.LET(_xlpm.Au,V8,_xlpm.Al,U8,_xlpm.nominal,$AA$8,_xlpm.standardDev,$AA$9,_xlpm.measUnc,$AA$10,_xlpm.integralStart,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1.7571790446006392E-2</v>
      </c>
      <c r="Z8" s="24" t="s">
        <v>34</v>
      </c>
      <c r="AA8" s="27">
        <f>C5</f>
        <v>1500</v>
      </c>
      <c r="AD8" s="17"/>
      <c r="AE8" s="181"/>
      <c r="AF8"/>
      <c r="AG8" s="186"/>
      <c r="AH8" s="112"/>
      <c r="AI8" s="112"/>
      <c r="AJ8" s="112"/>
      <c r="AK8" s="112"/>
      <c r="AL8" s="112"/>
      <c r="AM8" s="112"/>
      <c r="AN8" s="112"/>
      <c r="AO8" s="112"/>
      <c r="AP8" s="112"/>
      <c r="AQ8" s="112"/>
    </row>
    <row r="9" spans="2:43" ht="15.6" customHeight="1">
      <c r="H9" s="1"/>
      <c r="P9" s="218">
        <v>0.5</v>
      </c>
      <c r="Q9" s="207">
        <f t="shared" si="4"/>
        <v>0</v>
      </c>
      <c r="R9" s="16"/>
      <c r="S9" s="31">
        <f t="shared" si="0"/>
        <v>0</v>
      </c>
      <c r="T9" s="31">
        <f t="shared" si="1"/>
        <v>0</v>
      </c>
      <c r="U9" s="37">
        <f t="shared" si="2"/>
        <v>1499.8</v>
      </c>
      <c r="V9" s="38">
        <f t="shared" si="3"/>
        <v>1500.2</v>
      </c>
      <c r="W9" s="60" cm="1">
        <f t="array" ref="W9">_xlfn.LET(_xlpm.inf,6,_xlpm.Au,V9,_xlpm.Al,U9,_xlpm.nominal,$AA$8,_xlpm.standardDev,$AA$9,_xlpm.measUnc,$AA$10,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1.894651773162339E-2</v>
      </c>
      <c r="X9" s="61" cm="1">
        <f t="array" ref="X9">_xlfn.LET(_xlpm.Au,V9,_xlpm.Al,U9,_xlpm.nominal,$AA$8,_xlpm.standardDev,$AA$9,_xlpm.measUnc,$AA$10,_xlpm.integralStart,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3.7240968536974506E-2</v>
      </c>
      <c r="Z9" s="24" t="s">
        <v>35</v>
      </c>
      <c r="AA9" s="18">
        <f>AA10*3</f>
        <v>0.12</v>
      </c>
      <c r="AB9" s="16"/>
      <c r="AC9" s="23"/>
      <c r="AD9" s="17"/>
      <c r="AE9" s="181"/>
      <c r="AF9"/>
      <c r="AG9" s="186"/>
      <c r="AH9" s="112"/>
      <c r="AI9" s="112"/>
      <c r="AJ9" s="112"/>
      <c r="AK9" s="112"/>
      <c r="AL9" s="112"/>
      <c r="AM9" s="112"/>
      <c r="AN9" s="112"/>
      <c r="AO9" s="112"/>
      <c r="AP9" s="112"/>
      <c r="AQ9" s="112"/>
    </row>
    <row r="10" spans="2:43" ht="15.75" customHeight="1" thickBot="1">
      <c r="H10" s="1"/>
      <c r="P10" s="218">
        <v>0.69140000000000001</v>
      </c>
      <c r="Q10" s="207">
        <f>_xlfn.NORM.S.INV(P10)/2</f>
        <v>0.24991129699606551</v>
      </c>
      <c r="R10" s="16"/>
      <c r="S10" s="31">
        <f t="shared" si="0"/>
        <v>1.9992903759657565E-2</v>
      </c>
      <c r="T10" s="31">
        <f t="shared" si="1"/>
        <v>0.24991129699571957</v>
      </c>
      <c r="U10" s="37">
        <f t="shared" si="2"/>
        <v>1499.8199929037596</v>
      </c>
      <c r="V10" s="38">
        <f t="shared" si="3"/>
        <v>1500.1800070962404</v>
      </c>
      <c r="W10" s="66" cm="1">
        <f t="array" ref="W10">_xlfn.LET(_xlpm.inf,6,_xlpm.Au,V10,_xlpm.Al,U10,_xlpm.nominal,$AA$8,_xlpm.standardDev,$AA$9,_xlpm.measUnc,$AA$10,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9.8835272083765482E-3</v>
      </c>
      <c r="X10" s="67" cm="1">
        <f t="array" ref="X10">_xlfn.LET(_xlpm.Au,V10,_xlpm.Al,U10,_xlpm.nominal,$AA$8,_xlpm.standardDev,$AA$9,_xlpm.measUnc,$AA$10,_xlpm.integralStart,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6.9058684371049436E-2</v>
      </c>
      <c r="Z10" s="24" t="s">
        <v>36</v>
      </c>
      <c r="AA10" s="25">
        <f>C6</f>
        <v>0.04</v>
      </c>
      <c r="AB10" s="16"/>
      <c r="AC10" s="23"/>
      <c r="AD10" s="17"/>
      <c r="AE10" s="181"/>
      <c r="AF10"/>
      <c r="AG10" s="186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</row>
    <row r="11" spans="2:43" ht="15.6" customHeight="1" thickBot="1">
      <c r="B11" s="50" t="s">
        <v>11</v>
      </c>
      <c r="C11" s="51">
        <f>_xlfn.NORM.DIST($C$3,$C$7,C6,TRUE)-_xlfn.NORM.DIST($C$4,$C$7,C6,TRUE)</f>
        <v>0.84134474606832288</v>
      </c>
      <c r="P11" s="218">
        <v>0.8</v>
      </c>
      <c r="Q11" s="208">
        <f t="shared" ref="Q11:Q13" si="5">_xlfn.NORM.S.INV(P11)/2</f>
        <v>0.42081061678645737</v>
      </c>
      <c r="R11" s="16"/>
      <c r="S11" s="31">
        <f t="shared" si="0"/>
        <v>3.3664849342812886E-2</v>
      </c>
      <c r="T11" s="31">
        <f t="shared" si="1"/>
        <v>0.42081061678516107</v>
      </c>
      <c r="U11" s="37">
        <f t="shared" si="2"/>
        <v>1499.8336648493428</v>
      </c>
      <c r="V11" s="38">
        <f t="shared" si="3"/>
        <v>1500.1663351506572</v>
      </c>
      <c r="W11" s="60" cm="1">
        <f t="array" ref="W11">_xlfn.LET(_xlpm.inf,6,_xlpm.Au,V11,_xlpm.Al,U11,_xlpm.nominal,$AA$8,_xlpm.standardDev,$AA$9,_xlpm.measUnc,$AA$10,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5.7400312881009941E-3</v>
      </c>
      <c r="X11" s="61" cm="1">
        <f t="array" ref="X11">_xlfn.LET(_xlpm.Au,V11,_xlpm.Al,U11,_xlpm.nominal,$AA$8,_xlpm.standardDev,$AA$9,_xlpm.measUnc,$AA$10,_xlpm.integralStart,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9.8722304580722647E-2</v>
      </c>
      <c r="Z11" s="29" t="s">
        <v>47</v>
      </c>
      <c r="AA11" s="28">
        <f>(AA4-AA5)/(4*AA10)</f>
        <v>2.5000000000005684</v>
      </c>
      <c r="AB11" s="16"/>
      <c r="AD11" s="17"/>
      <c r="AE11" s="187"/>
      <c r="AF11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</row>
    <row r="12" spans="2:43" ht="15.75" customHeight="1" thickBot="1">
      <c r="B12" s="13" t="s">
        <v>12</v>
      </c>
      <c r="C12" s="15">
        <f>1-C11</f>
        <v>0.15865525393167712</v>
      </c>
      <c r="D12" s="14"/>
      <c r="P12" s="218">
        <v>0.85</v>
      </c>
      <c r="Q12" s="208">
        <f t="shared" si="5"/>
        <v>0.51821669474689491</v>
      </c>
      <c r="R12" s="16"/>
      <c r="S12" s="31">
        <f t="shared" si="0"/>
        <v>4.1457335579707433E-2</v>
      </c>
      <c r="T12" s="31">
        <f t="shared" si="1"/>
        <v>0.51821669474634291</v>
      </c>
      <c r="U12" s="37">
        <f t="shared" si="2"/>
        <v>1499.8414573355797</v>
      </c>
      <c r="V12" s="38">
        <f t="shared" si="3"/>
        <v>1500.1585426644203</v>
      </c>
      <c r="W12" s="60" cm="1">
        <f t="array" ref="W12">_xlfn.LET(_xlpm.inf,6,_xlpm.Au,V12,_xlpm.Al,U12,_xlpm.nominal,$AA$8,_xlpm.standardDev,$AA$9,_xlpm.measUnc,$AA$10,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4.0535996629162113E-3</v>
      </c>
      <c r="X12" s="61" cm="1">
        <f t="array" ref="X12">_xlfn.LET(_xlpm.Au,V12,_xlpm.Al,U12,_xlpm.nominal,$AA$8,_xlpm.standardDev,$AA$9,_xlpm.measUnc,$AA$10,_xlpm.integralStart,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0.11859185451576224</v>
      </c>
      <c r="Y12" s="57"/>
      <c r="Z12" s="203" t="s">
        <v>43</v>
      </c>
      <c r="AA12" s="197" t="s">
        <v>41</v>
      </c>
      <c r="AB12" s="201">
        <f>(AA5-AA8)/AA9</f>
        <v>-1.6666666666670458</v>
      </c>
      <c r="AC12" s="198" t="s">
        <v>45</v>
      </c>
      <c r="AD12" s="17"/>
      <c r="AE12" s="187"/>
      <c r="AF12" t="s">
        <v>137</v>
      </c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</row>
    <row r="13" spans="2:43" ht="15.75" customHeight="1" thickBot="1">
      <c r="D13" s="14"/>
      <c r="P13" s="218">
        <v>0.9</v>
      </c>
      <c r="Q13" s="208">
        <f t="shared" si="5"/>
        <v>0.6407757827723003</v>
      </c>
      <c r="R13" s="16"/>
      <c r="S13" s="31">
        <f t="shared" si="0"/>
        <v>5.1262062621844962E-2</v>
      </c>
      <c r="T13" s="31">
        <f t="shared" si="1"/>
        <v>0.64077578277306202</v>
      </c>
      <c r="U13" s="37">
        <f t="shared" si="2"/>
        <v>1499.8512620626218</v>
      </c>
      <c r="V13" s="38">
        <f t="shared" si="3"/>
        <v>1500.1487379373782</v>
      </c>
      <c r="W13" s="60" cm="1">
        <f t="array" ref="W13">_xlfn.LET(_xlpm.inf,6,_xlpm.Au,V13,_xlpm.Al,U13,_xlpm.nominal,$AA$8,_xlpm.standardDev,$AA$9,_xlpm.measUnc,$AA$10,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2.5117358617943735E-3</v>
      </c>
      <c r="X13" s="61" cm="1">
        <f t="array" ref="X13">_xlfn.LET(_xlpm.Au,V13,_xlpm.Al,U13,_xlpm.nominal,$AA$8,_xlpm.standardDev,$AA$9,_xlpm.measUnc,$AA$10,_xlpm.integralStart,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0.14663403440923203</v>
      </c>
      <c r="Y13" s="57"/>
      <c r="Z13" s="204" t="s">
        <v>44</v>
      </c>
      <c r="AA13" s="199" t="s">
        <v>42</v>
      </c>
      <c r="AB13" s="202">
        <f>(AA4-AA8)/AA9</f>
        <v>1.6666666666670458</v>
      </c>
      <c r="AC13" s="200" t="s">
        <v>46</v>
      </c>
      <c r="AD13" s="196"/>
      <c r="AE13" s="187"/>
      <c r="AF13">
        <f>_xlfn.XLOOKUP(C15,P6:P19,Q6:Q19)</f>
        <v>0.24991129699606551</v>
      </c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</row>
    <row r="14" spans="2:43" ht="18.75">
      <c r="B14" s="436" t="s">
        <v>20</v>
      </c>
      <c r="C14" s="437"/>
      <c r="P14" s="218">
        <v>0.95</v>
      </c>
      <c r="Q14" s="208">
        <f t="shared" ref="Q14:Q19" si="6">_xlfn.NORM.S.INV(P14)/2</f>
        <v>0.82242681347573576</v>
      </c>
      <c r="S14" s="31">
        <f t="shared" si="0"/>
        <v>6.5794145078143629E-2</v>
      </c>
      <c r="T14" s="31">
        <f t="shared" si="1"/>
        <v>0.82242681347679536</v>
      </c>
      <c r="U14" s="37">
        <f t="shared" si="2"/>
        <v>1499.8657941450781</v>
      </c>
      <c r="V14" s="38">
        <f t="shared" si="3"/>
        <v>1500.1342058549219</v>
      </c>
      <c r="W14" s="60" cm="1">
        <f t="array" ref="W14">_xlfn.LET(_xlpm.inf,6,_xlpm.Au,V14,_xlpm.Al,U14,_xlpm.nominal,$AA$8,_xlpm.standardDev,$AA$9,_xlpm.measUnc,$AA$10,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1.1328070811739577E-3</v>
      </c>
      <c r="X14" s="61" cm="1">
        <f t="array" ref="X14">_xlfn.LET(_xlpm.Au,V14,_xlpm.Al,U14,_xlpm.nominal,$AA$8,_xlpm.standardDev,$AA$9,_xlpm.measUnc,$AA$10,_xlpm.integralStart,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0.19430892160969956</v>
      </c>
      <c r="AA14" s="174"/>
      <c r="AB14" s="174"/>
      <c r="AC14" s="174"/>
      <c r="AD14" s="174"/>
      <c r="AE14" s="187"/>
      <c r="AF14" s="189"/>
      <c r="AG14" s="18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</row>
    <row r="15" spans="2:43" ht="15.75">
      <c r="B15" s="11" t="s">
        <v>21</v>
      </c>
      <c r="C15" s="21">
        <v>0.69140000000000001</v>
      </c>
      <c r="P15" s="218">
        <v>0.95450000000000002</v>
      </c>
      <c r="Q15" s="208">
        <f t="shared" si="6"/>
        <v>0.84507306876373511</v>
      </c>
      <c r="S15" s="31">
        <f t="shared" si="0"/>
        <v>6.7605845501020667E-2</v>
      </c>
      <c r="T15" s="31">
        <f t="shared" si="1"/>
        <v>0.84507306876275834</v>
      </c>
      <c r="U15" s="37">
        <f t="shared" si="2"/>
        <v>1499.867605845501</v>
      </c>
      <c r="V15" s="38">
        <f t="shared" si="3"/>
        <v>1500.132394154499</v>
      </c>
      <c r="W15" s="60" cm="1">
        <f t="array" ref="W15">_xlfn.LET(_xlpm.inf,6,_xlpm.Au,V15,_xlpm.Al,U15,_xlpm.nominal,$AA$8,_xlpm.standardDev,$AA$9,_xlpm.measUnc,$AA$10,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1.0181365451228314E-3</v>
      </c>
      <c r="X15" s="61" cm="1">
        <f t="array" ref="X15">_xlfn.LET(_xlpm.Au,V15,_xlpm.Al,U15,_xlpm.nominal,$AA$8,_xlpm.standardDev,$AA$9,_xlpm.measUnc,$AA$10,_xlpm.integralStart,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0.20075321252761366</v>
      </c>
      <c r="AA15" s="174"/>
      <c r="AB15" s="174"/>
      <c r="AC15" s="174"/>
      <c r="AD15" s="174"/>
      <c r="AE15" s="187"/>
      <c r="AF15" s="189"/>
      <c r="AG15" s="18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</row>
    <row r="16" spans="2:43" ht="18.75">
      <c r="B16" s="11" t="s">
        <v>18</v>
      </c>
      <c r="C16" s="49">
        <f>IF((($C$3-$C$4)/2)-(_xlfn.NORM.S.INV(C15)/2*2*$C$6)&lt;0,$C$3+_xlfn.NORM.S.INV(C15)/2*2*$C$6,$C$3-_xlfn.NORM.S.INV(C15)/2*2*$C$6)</f>
        <v>1500.1800070962404</v>
      </c>
      <c r="P16" s="218">
        <v>0.97724999999999995</v>
      </c>
      <c r="Q16" s="208">
        <f t="shared" si="6"/>
        <v>1.0000012219498013</v>
      </c>
      <c r="S16" s="31">
        <f t="shared" si="0"/>
        <v>8.0000097756055766E-2</v>
      </c>
      <c r="T16" s="31">
        <f t="shared" si="1"/>
        <v>1.0000012219506971</v>
      </c>
      <c r="U16" s="37">
        <f t="shared" si="2"/>
        <v>1499.880000097756</v>
      </c>
      <c r="V16" s="38">
        <f t="shared" si="3"/>
        <v>1500.119999902244</v>
      </c>
      <c r="W16" s="60" cm="1">
        <f t="array" ref="W16">_xlfn.LET(_xlpm.inf,6,_xlpm.Au,V16,_xlpm.Al,U16,_xlpm.nominal,$AA$8,_xlpm.standardDev,$AA$9,_xlpm.measUnc,$AA$10,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4.6882674908772716E-4</v>
      </c>
      <c r="X16" s="61" cm="1">
        <f t="array" ref="X16">_xlfn.LET(_xlpm.Au,V16,_xlpm.Al,U16,_xlpm.nominal,$AA$8,_xlpm.standardDev,$AA$9,_xlpm.measUnc,$AA$10,_xlpm.integralStart,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0.24773484187453165</v>
      </c>
      <c r="AA16" s="174"/>
      <c r="AB16" s="174"/>
      <c r="AC16" s="174"/>
      <c r="AD16" s="174"/>
      <c r="AE16" s="435"/>
      <c r="AF16" s="435"/>
      <c r="AG16" s="435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</row>
    <row r="17" spans="2:43" ht="19.5" thickBot="1">
      <c r="B17" s="13" t="s">
        <v>19</v>
      </c>
      <c r="C17" s="48">
        <f>IF((($C$3-$C$4)/2)-(_xlfn.NORM.S.INV(C15)/2*2*$C$6)&gt;0,$C$4+_xlfn.NORM.S.INV(C15)/2*2*$C$6,$C$4-_xlfn.NORM.S.INV(C15)/2*2*$C$6)</f>
        <v>1499.8199929037596</v>
      </c>
      <c r="P17" s="218">
        <v>0.98</v>
      </c>
      <c r="Q17" s="208">
        <f t="shared" si="6"/>
        <v>1.026874455315911</v>
      </c>
      <c r="S17" s="34">
        <f t="shared" si="0"/>
        <v>8.2149956425382697E-2</v>
      </c>
      <c r="T17" s="34">
        <f t="shared" si="1"/>
        <v>1.0268744553172837</v>
      </c>
      <c r="U17" s="39">
        <f t="shared" si="2"/>
        <v>1499.8821499564253</v>
      </c>
      <c r="V17" s="40">
        <f t="shared" si="3"/>
        <v>1500.1178500435747</v>
      </c>
      <c r="W17" s="62" cm="1">
        <f t="array" ref="W17">_xlfn.LET(_xlpm.inf,6,_xlpm.Au,V17,_xlpm.Al,U17,_xlpm.nominal,$AA$8,_xlpm.standardDev,$AA$9,_xlpm.measUnc,$AA$10,
_xlpm.firstIntegralStart, -_xlpm.inf, _xlpm.firstIntegralEnd,($AA$5-$AA$8)/$AA$9,_xlpm.firstn,50000,_xlpm.firstdz,(_xlpm.firstIntegralEnd-_xlpm.firstIntegralStart)/(_xlpm.firstn-1),
_xlpm.secondIntegralStart, ($AA$4-$AA$8)/$AA$9,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4.0649280958203108E-4</v>
      </c>
      <c r="X17" s="63" cm="1">
        <f t="array" ref="X17">_xlfn.LET(_xlpm.Au,V17,_xlpm.Al,U17,_xlpm.nominal,$AA$8,_xlpm.standardDev,$AA$9,_xlpm.measUnc,$AA$10,_xlpm.integralStart, ($AA$5-$AA$8)/$AA$9, _xlpm.integralEnd,($AA$4-$AA$8)/$AA$9,_xlpm.n,5000,_xlpm.dz,(_xlpm.integralEnd-_xlpm.integralStart)/(_xlpm.n-1),_xlpm.inf,9E+307,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0.25638922645705425</v>
      </c>
      <c r="AA17" s="174"/>
      <c r="AB17" s="174"/>
      <c r="AC17" s="174"/>
      <c r="AD17" s="174"/>
      <c r="AE17" s="175"/>
      <c r="AF17" s="175"/>
      <c r="AG17" s="176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</row>
    <row r="18" spans="2:43" ht="16.5" thickBot="1">
      <c r="P18" s="218">
        <v>0.99</v>
      </c>
      <c r="Q18" s="208">
        <f t="shared" si="6"/>
        <v>1.1631739370204204</v>
      </c>
      <c r="AA18" s="174"/>
      <c r="AB18" s="174"/>
      <c r="AC18" s="174"/>
      <c r="AD18" s="174"/>
      <c r="AE18" s="175"/>
      <c r="AF18" s="177"/>
      <c r="AG18" s="176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</row>
    <row r="19" spans="2:43" ht="16.5" thickBot="1">
      <c r="B19" s="420" t="s">
        <v>50</v>
      </c>
      <c r="C19" s="421"/>
      <c r="P19" s="219">
        <v>0.999</v>
      </c>
      <c r="Q19" s="210">
        <f t="shared" si="6"/>
        <v>1.5451161530839066</v>
      </c>
      <c r="AA19" s="174"/>
      <c r="AB19" s="174"/>
      <c r="AC19" s="174"/>
      <c r="AD19" s="174"/>
      <c r="AE19" s="175"/>
      <c r="AF19" s="177"/>
      <c r="AG19" s="176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</row>
    <row r="20" spans="2:43" ht="23.25" customHeight="1" thickBot="1">
      <c r="B20" s="228" t="s">
        <v>31</v>
      </c>
      <c r="C20" s="229">
        <f>J49</f>
        <v>0.15865525393167712</v>
      </c>
      <c r="D20" s="59"/>
      <c r="S20" s="422" t="s">
        <v>63</v>
      </c>
      <c r="T20" s="423"/>
      <c r="U20" s="423"/>
      <c r="V20" s="423"/>
      <c r="W20" s="423"/>
      <c r="X20" s="424"/>
      <c r="Y20" s="30"/>
      <c r="AA20" s="174"/>
      <c r="AB20" s="174"/>
      <c r="AC20" s="174"/>
      <c r="AD20" s="174"/>
      <c r="AE20" s="175"/>
      <c r="AF20" s="177"/>
      <c r="AG20" s="176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</row>
    <row r="21" spans="2:43" ht="21.75" customHeight="1" thickBot="1">
      <c r="B21" s="230" t="s">
        <v>49</v>
      </c>
      <c r="C21" s="231">
        <f>1-C20</f>
        <v>0.84134474606832288</v>
      </c>
      <c r="D21" s="58"/>
      <c r="S21" s="414" t="s">
        <v>14</v>
      </c>
      <c r="T21" s="416" t="s">
        <v>8</v>
      </c>
      <c r="U21" s="418" t="s">
        <v>48</v>
      </c>
      <c r="V21" s="418" t="s">
        <v>17</v>
      </c>
      <c r="W21" s="412" t="s">
        <v>15</v>
      </c>
      <c r="X21" s="412" t="s">
        <v>16</v>
      </c>
      <c r="Y21" s="30"/>
      <c r="AE21" s="175"/>
      <c r="AF21" s="177"/>
      <c r="AG21" s="176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</row>
    <row r="22" spans="2:43" ht="16.5" thickBot="1">
      <c r="S22" s="415"/>
      <c r="T22" s="417"/>
      <c r="U22" s="419"/>
      <c r="V22" s="419"/>
      <c r="W22" s="413"/>
      <c r="X22" s="413"/>
      <c r="AE22" s="175"/>
      <c r="AF22" s="177"/>
      <c r="AG22" s="176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</row>
    <row r="23" spans="2:43" ht="16.5" thickBot="1">
      <c r="B23" s="420" t="s">
        <v>51</v>
      </c>
      <c r="C23" s="421"/>
      <c r="S23" s="31">
        <f>T23*($C$6*2)</f>
        <v>-6.0002224120808023E-2</v>
      </c>
      <c r="T23" s="31">
        <f>($C$3-V23)/(2*$C$6)</f>
        <v>-0.75002780151010029</v>
      </c>
      <c r="U23" s="37">
        <f t="shared" ref="U23:U34" si="7">IF((($C$3-$C$4)/2)-(Q6*2*$C$6)&gt;0,$C$4+Q6*2*$C$6,$C$4-Q6*2*$C$6)</f>
        <v>1499.7399977758791</v>
      </c>
      <c r="V23" s="38">
        <f t="shared" ref="V23:V34" si="8">IF((($C$3-$C$4)/2)-(Q6*2*$C$6)&lt;0,$C$3+Q6*2*$C$6,$C$3-Q6*2*$C$6)</f>
        <v>1500.2600022241209</v>
      </c>
      <c r="W23" s="32" cm="1">
        <f t="array" ref="W23">_xlfn.LET(_xlpm.inf,6,_xlpm.Au,V23,_xlpm.Al,U23,_xlpm.nominal,$C$5,_xlpm.standardDev,$C$27,_xlpm.measUnc,$C$6,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5.8171688001611814E-2</v>
      </c>
      <c r="X23" s="33" cm="1">
        <f t="array" ref="X23">_xlfn.LET(_xlpm.Au,V23,_xlpm.Al,U23,_xlpm.nominal,$C$5,_xlpm.standardDev,$C$27,_xlpm.measUnc,$C$6,_xlpm.integralStart,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2.4182932151808121E-3</v>
      </c>
      <c r="Y23" s="30"/>
      <c r="AE23" s="175"/>
      <c r="AF23" s="177"/>
      <c r="AG23" s="176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</row>
    <row r="24" spans="2:43" ht="18">
      <c r="B24" s="11" t="s">
        <v>0</v>
      </c>
      <c r="C24" s="2">
        <f>ROUND(AF3,2)</f>
        <v>1500.18</v>
      </c>
      <c r="S24" s="31">
        <f t="shared" ref="S24:S34" si="9">T24*($C$6*2)</f>
        <v>-3.9943050824604143E-2</v>
      </c>
      <c r="T24" s="31">
        <f t="shared" ref="T24:T34" si="10">($C$3-V24)/(2*$C$6)</f>
        <v>-0.49928813530755178</v>
      </c>
      <c r="U24" s="37">
        <f t="shared" si="7"/>
        <v>1499.7600569491754</v>
      </c>
      <c r="V24" s="38">
        <f t="shared" si="8"/>
        <v>1500.2399430508246</v>
      </c>
      <c r="W24" s="32" cm="1">
        <f t="array" ref="W24">_xlfn.LET(_xlpm.inf,6,_xlpm.Au,V24,_xlpm.Al,U24,_xlpm.nominal,$C$5,_xlpm.standardDev,$C$27,_xlpm.measUnc,$C$6,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4.4866024292767863E-2</v>
      </c>
      <c r="X24" s="33" cm="1">
        <f t="array" ref="X24">_xlfn.LET(_xlpm.Au,V24,_xlpm.Al,U24,_xlpm.nominal,$C$5,_xlpm.standardDev,$C$27,_xlpm.measUnc,$C$6,_xlpm.integralStart,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7.1275949869914782E-3</v>
      </c>
      <c r="Y24" s="30"/>
      <c r="AE24" s="175"/>
      <c r="AF24" s="177"/>
      <c r="AG24" s="176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</row>
    <row r="25" spans="2:43" ht="18.75">
      <c r="B25" s="11" t="s">
        <v>148</v>
      </c>
      <c r="C25" s="2">
        <f>(C3-C24)+C4</f>
        <v>1499.82</v>
      </c>
      <c r="S25" s="31">
        <f t="shared" si="9"/>
        <v>-2.0003929658969355E-2</v>
      </c>
      <c r="T25" s="31">
        <f t="shared" si="10"/>
        <v>-0.25004912073711694</v>
      </c>
      <c r="U25" s="37">
        <f t="shared" si="7"/>
        <v>1499.779996070341</v>
      </c>
      <c r="V25" s="38">
        <f t="shared" si="8"/>
        <v>1500.220003929659</v>
      </c>
      <c r="W25" s="32" cm="1">
        <f t="array" ref="W25">_xlfn.LET(_xlpm.inf,6,_xlpm.Au,V25,_xlpm.Al,U25,_xlpm.nominal,$C$5,_xlpm.standardDev,$C$27,_xlpm.measUnc,$C$6,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3.1153130622991285E-2</v>
      </c>
      <c r="X25" s="33" cm="1">
        <f t="array" ref="X25">_xlfn.LET(_xlpm.Au,V25,_xlpm.Al,U25,_xlpm.nominal,$C$5,_xlpm.standardDev,$C$27,_xlpm.measUnc,$C$6,_xlpm.integralStart,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1.7571790446006392E-2</v>
      </c>
      <c r="Y25" s="30"/>
      <c r="AA25" s="190"/>
      <c r="AB25" s="190"/>
      <c r="AC25" s="190"/>
      <c r="AE25" s="175"/>
      <c r="AF25" s="178"/>
      <c r="AG25" s="176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</row>
    <row r="26" spans="2:43" ht="18.75">
      <c r="B26" s="11" t="s">
        <v>8</v>
      </c>
      <c r="C26" s="12">
        <f>(C3-C24)/(2*C6)</f>
        <v>0.24999999999977263</v>
      </c>
      <c r="S26" s="31">
        <f t="shared" si="9"/>
        <v>0</v>
      </c>
      <c r="T26" s="31">
        <f t="shared" si="10"/>
        <v>0</v>
      </c>
      <c r="U26" s="37">
        <f t="shared" si="7"/>
        <v>1499.8</v>
      </c>
      <c r="V26" s="38">
        <f t="shared" si="8"/>
        <v>1500.2</v>
      </c>
      <c r="W26" s="32" cm="1">
        <f t="array" ref="W26">_xlfn.LET(_xlpm.inf,6,_xlpm.Au,V26,_xlpm.Al,U26,_xlpm.nominal,$C$5,_xlpm.standardDev,$C$27,_xlpm.measUnc,$C$6,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1.894651773162339E-2</v>
      </c>
      <c r="X26" s="33" cm="1">
        <f t="array" ref="X26">_xlfn.LET(_xlpm.Au,V26,_xlpm.Al,U26,_xlpm.nominal,$C$5,_xlpm.standardDev,$C$27,_xlpm.measUnc,$C$6,_xlpm.integralStart,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3.7240968536974506E-2</v>
      </c>
      <c r="Y26" s="30"/>
      <c r="AA26" s="191"/>
      <c r="AB26" s="191"/>
      <c r="AC26" s="191"/>
      <c r="AE26" s="176"/>
      <c r="AF26" s="176"/>
      <c r="AG26" s="176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</row>
    <row r="27" spans="2:43" ht="18.75">
      <c r="B27" s="11" t="s">
        <v>64</v>
      </c>
      <c r="C27" s="12">
        <f>3*C6</f>
        <v>0.12</v>
      </c>
      <c r="S27" s="31">
        <f t="shared" si="9"/>
        <v>1.9992903759657565E-2</v>
      </c>
      <c r="T27" s="31">
        <f t="shared" si="10"/>
        <v>0.24991129699571957</v>
      </c>
      <c r="U27" s="37">
        <f t="shared" si="7"/>
        <v>1499.8199929037596</v>
      </c>
      <c r="V27" s="38">
        <f t="shared" si="8"/>
        <v>1500.1800070962404</v>
      </c>
      <c r="W27" s="64" cm="1">
        <f t="array" ref="W27">_xlfn.LET(_xlpm.inf,6,_xlpm.Au,V27,_xlpm.Al,U27,_xlpm.nominal,$C$5,_xlpm.standardDev,$C$27,_xlpm.measUnc,$C$6,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9.8835272083765482E-3</v>
      </c>
      <c r="X27" s="65" cm="1">
        <f t="array" ref="X27">_xlfn.LET(_xlpm.Au,V27,_xlpm.Al,U27,_xlpm.nominal,$C$5,_xlpm.standardDev,$C$27,_xlpm.measUnc,$C$6,_xlpm.integralStart,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6.9058684371049436E-2</v>
      </c>
      <c r="Y27" s="30"/>
      <c r="AA27" s="191"/>
      <c r="AB27" s="191"/>
      <c r="AC27" s="191"/>
      <c r="AE27" s="176"/>
      <c r="AF27" s="176"/>
      <c r="AG27" s="176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</row>
    <row r="28" spans="2:43" ht="18.75">
      <c r="B28" s="11" t="s">
        <v>9</v>
      </c>
      <c r="C28" s="12">
        <f>C8/(4*C6)</f>
        <v>2.5000000000005684</v>
      </c>
      <c r="S28" s="31">
        <f t="shared" si="9"/>
        <v>3.3664849342812886E-2</v>
      </c>
      <c r="T28" s="31">
        <f t="shared" si="10"/>
        <v>0.42081061678516107</v>
      </c>
      <c r="U28" s="37">
        <f t="shared" si="7"/>
        <v>1499.8336648493428</v>
      </c>
      <c r="V28" s="38">
        <f t="shared" si="8"/>
        <v>1500.1663351506572</v>
      </c>
      <c r="W28" s="32" cm="1">
        <f t="array" ref="W28">_xlfn.LET(_xlpm.inf,6,_xlpm.Au,V28,_xlpm.Al,U28,_xlpm.nominal,$C$5,_xlpm.standardDev,$C$27,_xlpm.measUnc,$C$6,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5.7400312881009941E-3</v>
      </c>
      <c r="X28" s="33" cm="1">
        <f t="array" ref="X28">_xlfn.LET(_xlpm.Au,V28,_xlpm.Al,U28,_xlpm.nominal,$C$5,_xlpm.standardDev,$C$27,_xlpm.measUnc,$C$6,_xlpm.integralStart,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9.8722304580722647E-2</v>
      </c>
      <c r="AA28" s="191"/>
      <c r="AB28" s="191"/>
      <c r="AC28" s="191"/>
      <c r="AE28" s="176"/>
      <c r="AF28" s="176"/>
      <c r="AG28" s="176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</row>
    <row r="29" spans="2:43" ht="19.5" thickBot="1">
      <c r="B29" s="13" t="s">
        <v>10</v>
      </c>
      <c r="C29" s="9">
        <f>C8/(6*(3*C6))</f>
        <v>0.55555555555568192</v>
      </c>
      <c r="S29" s="31">
        <f t="shared" si="9"/>
        <v>4.1457335579707433E-2</v>
      </c>
      <c r="T29" s="31">
        <f t="shared" si="10"/>
        <v>0.51821669474634291</v>
      </c>
      <c r="U29" s="37">
        <f t="shared" si="7"/>
        <v>1499.8414573355797</v>
      </c>
      <c r="V29" s="38">
        <f t="shared" si="8"/>
        <v>1500.1585426644203</v>
      </c>
      <c r="W29" s="32" cm="1">
        <f t="array" ref="W29">_xlfn.LET(_xlpm.inf,6,_xlpm.Au,V29,_xlpm.Al,U29,_xlpm.nominal,$C$5,_xlpm.standardDev,$C$27,_xlpm.measUnc,$C$6,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4.0535996629162113E-3</v>
      </c>
      <c r="X29" s="33" cm="1">
        <f t="array" ref="X29">_xlfn.LET(_xlpm.Au,V29,_xlpm.Al,U29,_xlpm.nominal,$C$5,_xlpm.standardDev,$C$27,_xlpm.measUnc,$C$6,_xlpm.integralStart,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0.11859185451576224</v>
      </c>
      <c r="Y29" s="30"/>
      <c r="AA29" s="191"/>
      <c r="AB29" s="191"/>
      <c r="AC29" s="191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</row>
    <row r="30" spans="2:43" ht="14.85" customHeight="1" thickBot="1">
      <c r="S30" s="31">
        <f t="shared" si="9"/>
        <v>5.1262062621844962E-2</v>
      </c>
      <c r="T30" s="31">
        <f t="shared" si="10"/>
        <v>0.64077578277306202</v>
      </c>
      <c r="U30" s="37">
        <f t="shared" si="7"/>
        <v>1499.8512620626218</v>
      </c>
      <c r="V30" s="38">
        <f t="shared" si="8"/>
        <v>1500.1487379373782</v>
      </c>
      <c r="W30" s="32" cm="1">
        <f t="array" ref="W30">_xlfn.LET(_xlpm.inf,6,_xlpm.Au,V30,_xlpm.Al,U30,_xlpm.nominal,$C$5,_xlpm.standardDev,$C$27,_xlpm.measUnc,$C$6,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2.5117358617943735E-3</v>
      </c>
      <c r="X30" s="33" cm="1">
        <f t="array" ref="X30">_xlfn.LET(_xlpm.Au,V30,_xlpm.Al,U30,_xlpm.nominal,$C$5,_xlpm.standardDev,$C$27,_xlpm.measUnc,$C$6,_xlpm.integralStart,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0.14663403440923203</v>
      </c>
      <c r="Y30" s="30"/>
      <c r="AA30" s="191"/>
      <c r="AB30" s="191"/>
      <c r="AC30" s="191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</row>
    <row r="31" spans="2:43" ht="16.5" thickBot="1">
      <c r="B31" s="420" t="s">
        <v>51</v>
      </c>
      <c r="C31" s="421"/>
      <c r="S31" s="31">
        <f t="shared" si="9"/>
        <v>6.5794145078143629E-2</v>
      </c>
      <c r="T31" s="31">
        <f t="shared" si="10"/>
        <v>0.82242681347679536</v>
      </c>
      <c r="U31" s="37">
        <f t="shared" si="7"/>
        <v>1499.8657941450781</v>
      </c>
      <c r="V31" s="38">
        <f t="shared" si="8"/>
        <v>1500.1342058549219</v>
      </c>
      <c r="W31" s="32" cm="1">
        <f t="array" ref="W31">_xlfn.LET(_xlpm.inf,6,_xlpm.Au,V31,_xlpm.Al,U31,_xlpm.nominal,$C$5,_xlpm.standardDev,$C$27,_xlpm.measUnc,$C$6,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1.1328070811739577E-3</v>
      </c>
      <c r="X31" s="33" cm="1">
        <f t="array" ref="X31">_xlfn.LET(_xlpm.Au,V31,_xlpm.Al,U31,_xlpm.nominal,$C$5,_xlpm.standardDev,$C$27,_xlpm.measUnc,$C$6,_xlpm.integralStart,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0.19430892160969956</v>
      </c>
      <c r="Y31" s="30"/>
      <c r="AA31" s="191"/>
      <c r="AB31" s="191"/>
      <c r="AC31" s="191"/>
    </row>
    <row r="32" spans="2:43" ht="18.75">
      <c r="B32" s="41" t="s">
        <v>53</v>
      </c>
      <c r="C32" s="42">
        <f>AC6</f>
        <v>9.8809517810044961E-3</v>
      </c>
      <c r="S32" s="31">
        <f t="shared" si="9"/>
        <v>6.7605845501020667E-2</v>
      </c>
      <c r="T32" s="31">
        <f t="shared" si="10"/>
        <v>0.84507306876275834</v>
      </c>
      <c r="U32" s="37">
        <f t="shared" si="7"/>
        <v>1499.867605845501</v>
      </c>
      <c r="V32" s="38">
        <f t="shared" si="8"/>
        <v>1500.132394154499</v>
      </c>
      <c r="W32" s="32" cm="1">
        <f t="array" ref="W32">_xlfn.LET(_xlpm.inf,6,_xlpm.Au,V32,_xlpm.Al,U32,_xlpm.nominal,$C$5,_xlpm.standardDev,$C$27,_xlpm.measUnc,$C$6,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1.0181365451228314E-3</v>
      </c>
      <c r="X32" s="33" cm="1">
        <f t="array" ref="X32">_xlfn.LET(_xlpm.Au,V32,_xlpm.Al,U32,_xlpm.nominal,$C$5,_xlpm.standardDev,$C$27,_xlpm.measUnc,$C$6,_xlpm.integralStart,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0.20075321252761366</v>
      </c>
      <c r="Y32" s="30"/>
      <c r="AA32" s="191"/>
      <c r="AB32" s="191"/>
      <c r="AC32" s="191"/>
    </row>
    <row r="33" spans="2:43" ht="19.5" thickBot="1">
      <c r="B33" s="43" t="s">
        <v>54</v>
      </c>
      <c r="C33" s="44">
        <f>AC7</f>
        <v>6.9072375396609625E-2</v>
      </c>
      <c r="S33" s="31">
        <f t="shared" si="9"/>
        <v>8.0000097756055766E-2</v>
      </c>
      <c r="T33" s="31">
        <f t="shared" si="10"/>
        <v>1.0000012219506971</v>
      </c>
      <c r="U33" s="37">
        <f t="shared" si="7"/>
        <v>1499.880000097756</v>
      </c>
      <c r="V33" s="38">
        <f t="shared" si="8"/>
        <v>1500.119999902244</v>
      </c>
      <c r="W33" s="32" cm="1">
        <f t="array" ref="W33">_xlfn.LET(_xlpm.inf,6,_xlpm.Au,V33,_xlpm.Al,U33,_xlpm.nominal,$C$5,_xlpm.standardDev,$C$27,_xlpm.measUnc,$C$6,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4.6882674908772716E-4</v>
      </c>
      <c r="X33" s="33" cm="1">
        <f t="array" ref="X33">_xlfn.LET(_xlpm.Au,V33,_xlpm.Al,U33,_xlpm.nominal,$C$5,_xlpm.standardDev,$C$27,_xlpm.measUnc,$C$6,_xlpm.integralStart,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0.24773484187453165</v>
      </c>
      <c r="Y33" s="30"/>
      <c r="AA33" s="191"/>
      <c r="AB33" s="191"/>
      <c r="AC33" s="191"/>
    </row>
    <row r="34" spans="2:43" ht="15.75" thickBot="1">
      <c r="S34" s="34">
        <f t="shared" si="9"/>
        <v>8.2149956425382697E-2</v>
      </c>
      <c r="T34" s="34">
        <f t="shared" si="10"/>
        <v>1.0268744553172837</v>
      </c>
      <c r="U34" s="39">
        <f t="shared" si="7"/>
        <v>1499.8821499564253</v>
      </c>
      <c r="V34" s="40">
        <f t="shared" si="8"/>
        <v>1500.1178500435747</v>
      </c>
      <c r="W34" s="35" cm="1">
        <f t="array" ref="W34">_xlfn.LET(_xlpm.inf,6,_xlpm.Au,V34,_xlpm.Al,U34,_xlpm.nominal,$C$5,_xlpm.standardDev,$C$27,_xlpm.measUnc,$C$6,
_xlpm.firstIntegralStart, -_xlpm.inf, _xlpm.firstIntegralEnd,($C$4-$C$5)/$C$27,_xlpm.firstn,50000,_xlpm.firstdz,(_xlpm.firstIntegralEnd-_xlpm.firstIntegralStart)/(_xlpm.firstn-1),
_xlpm.secondIntegralStart, ($C$3-$C$5)/$C$27, _xlpm.secondIntegralEnd,_xlpm.inf,_xlpm.secondn,50000,_xlpm.seconddz,(_xlpm.secondIntegralEnd-_xlpm.secondIntegralStart)/(_xlpm.secondn-1),
_xlpm.firstRange,_xlfn.SEQUENCE(_xlpm.firstn,1,_xlpm.firstIntegralStart,_xlpm.firstdz),
_xlpm.firstphi,EXP(-(_xlpm.firstRange^2/2))/SQRT(2*PI()),
_xlpm.firstF,ERF(-_xlpm.inf,((_xlpm.Au-_xlpm.nominal-_xlpm.standardDev*_xlpm.firstRange)/_xlpm.measUnc)/SQRT(2))/2-ERF(-_xlpm.inf,(_xlpm.Al-_xlpm.nominal-_xlpm.standardDev*_xlpm.firstRange)/_xlpm.measUnc/SQRT(2))/2,
_xlpm.secondRange,_xlfn.SEQUENCE(_xlpm.secondn,1,_xlpm.secondIntegralStart,_xlpm.seconddz),
_xlpm.secondphi,EXP(-(_xlpm.secondRange^2/2))/SQRT(2*PI()),
_xlpm.secondF,ERF(-_xlpm.inf,((_xlpm.Au-_xlpm.nominal-_xlpm.standardDev*_xlpm.secondRange)/_xlpm.measUnc)/SQRT(2))/2-ERF(-_xlpm.inf,(_xlpm.Al-_xlpm.nominal-_xlpm.standardDev*_xlpm.secondRange)/_xlpm.measUnc/SQRT(2))/2,
SUM(_xlpm.firstphi*_xlpm.firstF*_xlpm.firstdz)+SUM(_xlpm.secondphi*_xlpm.secondF*_xlpm.seconddz))</f>
        <v>4.0649280958203108E-4</v>
      </c>
      <c r="X34" s="36" cm="1">
        <f t="array" ref="X34">_xlfn.LET(_xlpm.Au,V34,_xlpm.Al,U34,_xlpm.nominal,$C$5,_xlpm.standardDev,$C$27,_xlpm.measUnc,$C$6,_xlpm.integralStart, ($C$4-$C$5)/$C$27, _xlpm.integralEnd,($C$3-$C$5)/$C$27,_xlpm.n,5000,_xlpm.dz,(_xlpm.integralEnd-_xlpm.integralStart)/(_xlpm.n-1),_xlpm.inf,9E+307,
_xlpm.range,_xlfn.SEQUENCE(_xlpm.n,1,_xlpm.integralStart,_xlpm.dz),
_xlpm.phi,EXP(-(_xlpm.range^2/2))/SQRT(2*PI()),
_xlpm.F,ERF(-_xlpm.inf,((_xlpm.Au-_xlpm.nominal-_xlpm.standardDev*_xlpm.range)/_xlpm.measUnc)/SQRT(2))/2-ERF(-_xlpm.inf,(_xlpm.Al-_xlpm.nominal-_xlpm.standardDev*_xlpm.range)/_xlpm.measUnc/SQRT(2))/2,
SUM(_xlpm.phi*(1-_xlpm.F)*_xlpm.dz))</f>
        <v>0.25638922645705425</v>
      </c>
      <c r="Y34" s="30"/>
      <c r="AA34" s="191"/>
      <c r="AB34" s="191"/>
      <c r="AC34" s="191"/>
    </row>
    <row r="35" spans="2:43" ht="15.75" thickBot="1">
      <c r="AA35" s="191"/>
      <c r="AB35" s="191"/>
      <c r="AC35" s="191"/>
    </row>
    <row r="36" spans="2:43" ht="16.5" thickBot="1">
      <c r="B36" s="438" t="s">
        <v>57</v>
      </c>
      <c r="C36" s="439"/>
      <c r="AA36" s="191"/>
      <c r="AB36" s="191"/>
      <c r="AC36" s="191"/>
    </row>
    <row r="37" spans="2:43" ht="15.75">
      <c r="B37" s="53" t="s">
        <v>55</v>
      </c>
      <c r="C37" s="52">
        <f>C20-C32</f>
        <v>0.14877430215067261</v>
      </c>
      <c r="AA37" s="191"/>
      <c r="AB37" s="191"/>
      <c r="AC37" s="191"/>
    </row>
    <row r="38" spans="2:43" ht="16.5" thickBot="1">
      <c r="B38" s="54" t="s">
        <v>56</v>
      </c>
      <c r="C38" s="55">
        <f>C21-C33</f>
        <v>0.77227237067171328</v>
      </c>
      <c r="I38" t="s">
        <v>30</v>
      </c>
      <c r="AA38" s="191"/>
      <c r="AB38" s="191"/>
      <c r="AC38" s="191"/>
    </row>
    <row r="39" spans="2:43">
      <c r="I39" t="s">
        <v>158</v>
      </c>
      <c r="AA39" s="191"/>
      <c r="AB39" s="191"/>
      <c r="AC39" s="191"/>
    </row>
    <row r="40" spans="2:43" ht="14.85" customHeight="1">
      <c r="I40" t="s">
        <v>29</v>
      </c>
      <c r="J40" s="22">
        <f>C3</f>
        <v>1500.2</v>
      </c>
      <c r="AA40" s="191"/>
      <c r="AB40" s="191"/>
      <c r="AC40" s="191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</row>
    <row r="41" spans="2:43" ht="14.85" customHeight="1">
      <c r="I41" t="s">
        <v>28</v>
      </c>
      <c r="J41" s="22">
        <f>C4</f>
        <v>1499.8</v>
      </c>
      <c r="AA41" s="191"/>
      <c r="AB41" s="191"/>
      <c r="AC41" s="191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</row>
    <row r="42" spans="2:43" ht="14.85" customHeight="1">
      <c r="I42" t="s">
        <v>27</v>
      </c>
      <c r="J42" s="22">
        <f>C7</f>
        <v>1500.16</v>
      </c>
      <c r="AA42" s="191"/>
      <c r="AB42" s="191"/>
      <c r="AC42" s="191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</row>
    <row r="43" spans="2:43" ht="14.85" customHeight="1">
      <c r="I43" t="s">
        <v>26</v>
      </c>
      <c r="J43" s="22">
        <f>C6*2</f>
        <v>0.08</v>
      </c>
      <c r="AA43" s="191"/>
      <c r="AB43" s="191"/>
      <c r="AC43" s="191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</row>
    <row r="44" spans="2:43" ht="14.85" customHeight="1">
      <c r="AA44" s="191"/>
      <c r="AB44" s="191"/>
      <c r="AC44" s="191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</row>
    <row r="45" spans="2:43" ht="14.85" customHeight="1">
      <c r="I45" t="s">
        <v>25</v>
      </c>
      <c r="J45">
        <f>((J40-J42)/(J43/2))</f>
        <v>0.99999999999909051</v>
      </c>
      <c r="AA45" s="191"/>
      <c r="AB45" s="191"/>
      <c r="AC45" s="191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</row>
    <row r="46" spans="2:43" ht="14.85" customHeight="1">
      <c r="I46" t="s">
        <v>23</v>
      </c>
      <c r="J46" s="20">
        <f>0.5*(1+ERF(J45/SQRT(2)))</f>
        <v>0.84134474606832288</v>
      </c>
      <c r="AA46" s="191"/>
      <c r="AB46" s="191"/>
      <c r="AC46" s="191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</row>
    <row r="47" spans="2:43" ht="14.85" customHeight="1">
      <c r="I47" t="s">
        <v>24</v>
      </c>
      <c r="J47" s="20">
        <f>(J41-J42)/(J43/2)</f>
        <v>-9.0000000000031832</v>
      </c>
      <c r="AA47" s="191"/>
      <c r="AB47" s="191"/>
      <c r="AC47" s="191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</row>
    <row r="48" spans="2:43" ht="14.85" customHeight="1">
      <c r="I48" t="s">
        <v>23</v>
      </c>
      <c r="J48" s="20">
        <f>0.5*(1+ERF(J47/SQRT(2)))</f>
        <v>0</v>
      </c>
      <c r="AA48" s="191"/>
      <c r="AB48" s="191"/>
      <c r="AC48" s="191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</row>
    <row r="49" spans="9:43" ht="14.85" customHeight="1">
      <c r="I49" t="s">
        <v>22</v>
      </c>
      <c r="J49" s="19">
        <f>1-(J46-J48)</f>
        <v>0.15865525393167712</v>
      </c>
      <c r="AA49" s="191"/>
      <c r="AB49" s="191"/>
      <c r="AC49" s="191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</row>
    <row r="50" spans="9:43" ht="14.85" customHeight="1">
      <c r="AA50" s="191"/>
      <c r="AB50" s="191"/>
      <c r="AC50" s="191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</row>
    <row r="51" spans="9:43" ht="14.85" customHeight="1">
      <c r="AA51" s="191"/>
      <c r="AB51" s="191"/>
      <c r="AC51" s="191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</row>
    <row r="52" spans="9:43" ht="14.85" customHeight="1">
      <c r="AA52" s="191"/>
      <c r="AB52" s="191"/>
      <c r="AC52" s="191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</row>
    <row r="53" spans="9:43" ht="14.85" customHeight="1">
      <c r="AA53" s="191"/>
      <c r="AB53" s="191"/>
      <c r="AC53" s="191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</row>
    <row r="54" spans="9:43" ht="14.85" customHeight="1">
      <c r="AA54" s="191"/>
      <c r="AB54" s="191"/>
      <c r="AC54" s="191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</row>
    <row r="55" spans="9:43" ht="14.85" customHeight="1">
      <c r="AA55" s="191"/>
      <c r="AB55" s="191"/>
      <c r="AC55" s="191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</row>
    <row r="56" spans="9:43" ht="14.85" customHeight="1">
      <c r="AA56" s="191"/>
      <c r="AB56" s="191"/>
      <c r="AC56" s="191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</row>
    <row r="57" spans="9:43" ht="14.85" customHeight="1">
      <c r="AA57" s="191"/>
      <c r="AB57" s="191"/>
      <c r="AC57" s="191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</row>
    <row r="58" spans="9:43">
      <c r="AA58" s="191"/>
      <c r="AB58" s="191"/>
      <c r="AC58" s="191"/>
    </row>
    <row r="59" spans="9:43">
      <c r="N59" s="20"/>
      <c r="O59" s="20"/>
      <c r="P59" s="20"/>
      <c r="Q59" s="20"/>
      <c r="AA59" s="191"/>
      <c r="AB59" s="191"/>
      <c r="AC59" s="191"/>
      <c r="AE59" s="157"/>
      <c r="AF59" s="158">
        <f>100*AF65*(SUMIF(AE68:AE168,"&lt;"&amp;$C$4,AF68:AF1073))</f>
        <v>0</v>
      </c>
      <c r="AH59" s="112"/>
      <c r="AI59" s="112"/>
      <c r="AJ59" s="112"/>
      <c r="AK59" s="159" t="s">
        <v>118</v>
      </c>
      <c r="AL59" s="112"/>
    </row>
    <row r="60" spans="9:43">
      <c r="N60" s="20"/>
      <c r="O60" s="20"/>
      <c r="P60" s="20"/>
      <c r="Q60" s="20"/>
      <c r="AA60" s="191"/>
      <c r="AB60" s="191"/>
      <c r="AC60" s="191"/>
      <c r="AE60" s="157"/>
      <c r="AF60" s="158">
        <f>100*AF65*(SUMIF(AE69:AE169,"&gt;"&amp;$C$3,AF69:AF1073))</f>
        <v>0</v>
      </c>
      <c r="AH60" s="159" t="s">
        <v>13</v>
      </c>
      <c r="AI60" s="159" t="s">
        <v>120</v>
      </c>
      <c r="AJ60" s="159" t="s">
        <v>121</v>
      </c>
      <c r="AK60" s="159" t="s">
        <v>122</v>
      </c>
      <c r="AL60" s="112"/>
    </row>
    <row r="61" spans="9:43">
      <c r="N61" s="20"/>
      <c r="O61" s="20"/>
      <c r="P61" s="20"/>
      <c r="Q61" s="20"/>
      <c r="AA61" s="191"/>
      <c r="AB61" s="191"/>
      <c r="AC61" s="191"/>
      <c r="AH61" s="179">
        <f>$C$5</f>
        <v>1500</v>
      </c>
      <c r="AI61" s="179">
        <f>$C$4</f>
        <v>1499.8</v>
      </c>
      <c r="AJ61" s="179">
        <f>$C$3</f>
        <v>1500.2</v>
      </c>
      <c r="AK61" s="179">
        <f>$C$7</f>
        <v>1500.16</v>
      </c>
      <c r="AL61" s="112">
        <v>0</v>
      </c>
    </row>
    <row r="62" spans="9:43">
      <c r="N62" s="19"/>
      <c r="O62" s="19"/>
      <c r="P62" s="19"/>
      <c r="Q62" s="19"/>
      <c r="AA62" s="191"/>
      <c r="AB62" s="191"/>
      <c r="AC62" s="191"/>
      <c r="AE62" s="157"/>
      <c r="AF62" s="160"/>
      <c r="AH62" s="179">
        <f>$C$5</f>
        <v>1500</v>
      </c>
      <c r="AI62" s="179">
        <f>$C$4</f>
        <v>1499.8</v>
      </c>
      <c r="AJ62" s="179">
        <f>$C$3</f>
        <v>1500.2</v>
      </c>
      <c r="AK62" s="179">
        <f>$C$7</f>
        <v>1500.16</v>
      </c>
      <c r="AL62" s="112">
        <f>MAX(AF69:AF1068)</f>
        <v>9.9735570100358188</v>
      </c>
    </row>
    <row r="63" spans="9:43">
      <c r="AA63" s="191"/>
      <c r="AB63" s="191"/>
      <c r="AC63" s="191"/>
      <c r="AE63" s="157"/>
      <c r="AF63" s="160"/>
    </row>
    <row r="64" spans="9:43">
      <c r="AA64" s="191"/>
      <c r="AB64" s="191"/>
      <c r="AC64" s="191"/>
      <c r="AI64" s="94" t="s">
        <v>123</v>
      </c>
      <c r="AJ64" s="94" t="s">
        <v>124</v>
      </c>
    </row>
    <row r="65" spans="27:40">
      <c r="AA65" s="191"/>
      <c r="AB65" s="191"/>
      <c r="AC65" s="191"/>
      <c r="AE65" s="161" t="s">
        <v>125</v>
      </c>
      <c r="AF65" s="161">
        <f>8*$C$6/1000</f>
        <v>3.2000000000000003E-4</v>
      </c>
      <c r="AI65" s="180">
        <f>$C$17</f>
        <v>1499.8199929037596</v>
      </c>
      <c r="AJ65" s="180">
        <f>$C$16</f>
        <v>1500.1800070962404</v>
      </c>
      <c r="AL65" s="94">
        <v>0</v>
      </c>
    </row>
    <row r="66" spans="27:40">
      <c r="AA66" s="191"/>
      <c r="AB66" s="191"/>
      <c r="AC66" s="191"/>
      <c r="AI66" s="180">
        <f>$C$17</f>
        <v>1499.8199929037596</v>
      </c>
      <c r="AJ66" s="180">
        <f>$C$16</f>
        <v>1500.1800070962404</v>
      </c>
      <c r="AL66" s="94">
        <f>MAX(AF69:AF1068)</f>
        <v>9.9735570100358188</v>
      </c>
    </row>
    <row r="67" spans="27:40">
      <c r="AA67" s="191"/>
      <c r="AB67" s="191"/>
      <c r="AC67" s="191"/>
      <c r="AE67" s="425" t="s">
        <v>126</v>
      </c>
      <c r="AF67" s="425"/>
    </row>
    <row r="68" spans="27:40">
      <c r="AA68" s="191"/>
      <c r="AB68" s="191"/>
      <c r="AC68" s="191"/>
      <c r="AE68" s="112" t="s">
        <v>127</v>
      </c>
      <c r="AF68" s="112" t="s">
        <v>128</v>
      </c>
    </row>
    <row r="69" spans="27:40">
      <c r="AA69" s="191"/>
      <c r="AB69" s="191"/>
      <c r="AC69" s="191"/>
      <c r="AE69" s="173">
        <f>$C$7-(4*$C$6)</f>
        <v>1500</v>
      </c>
      <c r="AF69" s="173">
        <f t="shared" ref="AF69:AF132" si="11">EXP(-((AE69-$C$7)^2)/(2*$C$6^2))/(SQRT(2*PI())*$C$6)</f>
        <v>3.3457556440947478E-3</v>
      </c>
    </row>
    <row r="70" spans="27:40">
      <c r="AA70" s="191"/>
      <c r="AB70" s="191"/>
      <c r="AC70" s="191"/>
      <c r="AE70" s="94">
        <f t="shared" ref="AE70:AE133" si="12">AE69+$AF$65</f>
        <v>1500.0003200000001</v>
      </c>
      <c r="AF70" s="173">
        <f t="shared" si="11"/>
        <v>3.4544407271643431E-3</v>
      </c>
    </row>
    <row r="71" spans="27:40">
      <c r="AA71" s="191"/>
      <c r="AB71" s="191"/>
      <c r="AC71" s="191"/>
      <c r="AE71" s="94">
        <f t="shared" si="12"/>
        <v>1500.0006400000002</v>
      </c>
      <c r="AF71" s="173">
        <f t="shared" si="11"/>
        <v>3.5664281283372466E-3</v>
      </c>
    </row>
    <row r="72" spans="27:40" ht="15.75" thickBot="1">
      <c r="AA72" s="191"/>
      <c r="AB72" s="191"/>
      <c r="AC72" s="191"/>
      <c r="AE72" s="94">
        <f t="shared" si="12"/>
        <v>1500.0009600000003</v>
      </c>
      <c r="AF72" s="173">
        <f t="shared" si="11"/>
        <v>3.6818103371742345E-3</v>
      </c>
    </row>
    <row r="73" spans="27:40">
      <c r="AA73" s="191"/>
      <c r="AB73" s="191"/>
      <c r="AC73" s="191"/>
      <c r="AE73" s="94">
        <f t="shared" si="12"/>
        <v>1500.0012800000004</v>
      </c>
      <c r="AF73" s="173">
        <f t="shared" si="11"/>
        <v>3.8006821762177662E-3</v>
      </c>
      <c r="AH73" s="426" t="s">
        <v>129</v>
      </c>
      <c r="AI73" s="427"/>
      <c r="AJ73" s="427"/>
      <c r="AK73" s="427"/>
      <c r="AL73" s="427"/>
      <c r="AM73" s="427"/>
      <c r="AN73" s="428"/>
    </row>
    <row r="74" spans="27:40">
      <c r="AA74" s="191"/>
      <c r="AB74" s="191"/>
      <c r="AC74" s="191"/>
      <c r="AE74" s="94">
        <f t="shared" si="12"/>
        <v>1500.0016000000005</v>
      </c>
      <c r="AF74" s="173">
        <f t="shared" si="11"/>
        <v>3.9231408518037659E-3</v>
      </c>
      <c r="AH74" s="162"/>
      <c r="AI74" s="163"/>
      <c r="AJ74" s="163"/>
      <c r="AK74" s="163"/>
      <c r="AL74" s="163"/>
      <c r="AM74" s="163"/>
      <c r="AN74" s="164"/>
    </row>
    <row r="75" spans="27:40">
      <c r="AA75" s="191"/>
      <c r="AB75" s="191"/>
      <c r="AC75" s="191"/>
      <c r="AE75" s="94">
        <f t="shared" si="12"/>
        <v>1500.0019200000006</v>
      </c>
      <c r="AF75" s="173">
        <f t="shared" si="11"/>
        <v>4.0492860057405019E-3</v>
      </c>
      <c r="AH75" s="165" t="s">
        <v>130</v>
      </c>
      <c r="AI75" s="166" t="s">
        <v>131</v>
      </c>
      <c r="AJ75" s="166"/>
      <c r="AK75" s="166"/>
      <c r="AL75" s="166"/>
      <c r="AM75" s="166"/>
      <c r="AN75" s="167"/>
    </row>
    <row r="76" spans="27:40">
      <c r="AA76" s="191"/>
      <c r="AB76" s="191"/>
      <c r="AC76" s="191"/>
      <c r="AE76" s="94">
        <f t="shared" si="12"/>
        <v>1500.0022400000007</v>
      </c>
      <c r="AF76" s="173">
        <f t="shared" si="11"/>
        <v>4.1792197678624313E-3</v>
      </c>
      <c r="AH76" s="165" t="s">
        <v>132</v>
      </c>
      <c r="AI76" s="166" t="s">
        <v>133</v>
      </c>
      <c r="AJ76" s="166"/>
      <c r="AK76" s="166"/>
      <c r="AL76" s="166"/>
      <c r="AM76" s="166"/>
      <c r="AN76" s="167"/>
    </row>
    <row r="77" spans="27:40">
      <c r="AA77" s="191"/>
      <c r="AB77" s="191"/>
      <c r="AC77" s="191"/>
      <c r="AE77" s="94">
        <f t="shared" si="12"/>
        <v>1500.0025600000008</v>
      </c>
      <c r="AF77" s="173">
        <f t="shared" si="11"/>
        <v>4.3130468094666986E-3</v>
      </c>
      <c r="AH77" s="165" t="s">
        <v>134</v>
      </c>
      <c r="AI77" s="166" t="s">
        <v>135</v>
      </c>
      <c r="AJ77" s="166"/>
      <c r="AK77" s="166"/>
      <c r="AL77" s="166"/>
      <c r="AM77" s="166"/>
      <c r="AN77" s="167"/>
    </row>
    <row r="78" spans="27:40">
      <c r="AA78" s="191"/>
      <c r="AB78" s="191"/>
      <c r="AC78" s="191"/>
      <c r="AE78" s="94">
        <f t="shared" si="12"/>
        <v>1500.0028800000009</v>
      </c>
      <c r="AF78" s="173">
        <f t="shared" si="11"/>
        <v>4.4508743976397801E-3</v>
      </c>
      <c r="AH78" s="168"/>
      <c r="AI78" s="166"/>
      <c r="AJ78" s="166"/>
      <c r="AK78" s="166"/>
      <c r="AL78" s="166"/>
      <c r="AM78" s="166"/>
      <c r="AN78" s="167"/>
    </row>
    <row r="79" spans="27:40" ht="15.75" thickBot="1">
      <c r="AA79" s="191"/>
      <c r="AB79" s="191"/>
      <c r="AC79" s="191"/>
      <c r="AE79" s="94">
        <f t="shared" si="12"/>
        <v>1500.003200000001</v>
      </c>
      <c r="AF79" s="173">
        <f t="shared" si="11"/>
        <v>4.5928124504817569E-3</v>
      </c>
      <c r="AH79" s="169"/>
      <c r="AI79" s="170"/>
      <c r="AJ79" s="170"/>
      <c r="AK79" s="170"/>
      <c r="AL79" s="170"/>
      <c r="AM79" s="170"/>
      <c r="AN79" s="171"/>
    </row>
    <row r="80" spans="27:40">
      <c r="AA80" s="191"/>
      <c r="AB80" s="191"/>
      <c r="AC80" s="191"/>
      <c r="AE80" s="94">
        <f t="shared" si="12"/>
        <v>1500.0035200000011</v>
      </c>
      <c r="AF80" s="173">
        <f t="shared" si="11"/>
        <v>4.7389735932352279E-3</v>
      </c>
    </row>
    <row r="81" spans="27:32">
      <c r="AA81" s="191"/>
      <c r="AB81" s="191"/>
      <c r="AC81" s="191"/>
      <c r="AE81" s="94">
        <f t="shared" si="12"/>
        <v>1500.0038400000012</v>
      </c>
      <c r="AF81" s="173">
        <f t="shared" si="11"/>
        <v>4.8894732153260869E-3</v>
      </c>
    </row>
    <row r="82" spans="27:32">
      <c r="AA82" s="191"/>
      <c r="AB82" s="191"/>
      <c r="AC82" s="191"/>
      <c r="AE82" s="94">
        <f t="shared" si="12"/>
        <v>1500.0041600000013</v>
      </c>
      <c r="AF82" s="173">
        <f t="shared" si="11"/>
        <v>5.0444295283228347E-3</v>
      </c>
    </row>
    <row r="83" spans="27:32">
      <c r="AA83" s="191"/>
      <c r="AB83" s="191"/>
      <c r="AC83" s="191"/>
      <c r="AE83" s="94">
        <f t="shared" si="12"/>
        <v>1500.0044800000014</v>
      </c>
      <c r="AF83" s="173">
        <f t="shared" si="11"/>
        <v>5.2039636248211183E-3</v>
      </c>
    </row>
    <row r="84" spans="27:32">
      <c r="AA84" s="191"/>
      <c r="AB84" s="191"/>
      <c r="AC84" s="191"/>
      <c r="AE84" s="94">
        <f t="shared" si="12"/>
        <v>1500.0048000000015</v>
      </c>
      <c r="AF84" s="173">
        <f t="shared" si="11"/>
        <v>5.3681995382599086E-3</v>
      </c>
    </row>
    <row r="85" spans="27:32">
      <c r="AA85" s="191"/>
      <c r="AB85" s="191"/>
      <c r="AC85" s="191"/>
      <c r="AE85" s="94">
        <f t="shared" si="12"/>
        <v>1500.0051200000016</v>
      </c>
      <c r="AF85" s="173">
        <f t="shared" si="11"/>
        <v>5.5372643036755015E-3</v>
      </c>
    </row>
    <row r="86" spans="27:32">
      <c r="AA86" s="191"/>
      <c r="AB86" s="191"/>
      <c r="AC86" s="191"/>
      <c r="AE86" s="94">
        <f t="shared" si="12"/>
        <v>1500.0054400000017</v>
      </c>
      <c r="AF86" s="173">
        <f t="shared" si="11"/>
        <v>5.7112880193993121E-3</v>
      </c>
    </row>
    <row r="87" spans="27:32">
      <c r="AE87" s="94">
        <f t="shared" si="12"/>
        <v>1500.0057600000018</v>
      </c>
      <c r="AF87" s="173">
        <f t="shared" si="11"/>
        <v>5.8904039097051296E-3</v>
      </c>
    </row>
    <row r="88" spans="27:32">
      <c r="AE88" s="94">
        <f t="shared" si="12"/>
        <v>1500.0060800000019</v>
      </c>
      <c r="AF88" s="173">
        <f t="shared" si="11"/>
        <v>6.0747483884114727E-3</v>
      </c>
    </row>
    <row r="89" spans="27:32">
      <c r="AE89" s="94">
        <f t="shared" si="12"/>
        <v>1500.006400000002</v>
      </c>
      <c r="AF89" s="173">
        <f t="shared" si="11"/>
        <v>6.2644611234439797E-3</v>
      </c>
    </row>
    <row r="90" spans="27:32">
      <c r="AE90" s="94">
        <f t="shared" si="12"/>
        <v>1500.0067200000021</v>
      </c>
      <c r="AF90" s="173">
        <f t="shared" si="11"/>
        <v>6.4596851023630761E-3</v>
      </c>
    </row>
    <row r="91" spans="27:32">
      <c r="AE91" s="94">
        <f t="shared" si="12"/>
        <v>1500.0070400000022</v>
      </c>
      <c r="AF91" s="173">
        <f t="shared" si="11"/>
        <v>6.6605666988612793E-3</v>
      </c>
    </row>
    <row r="92" spans="27:32">
      <c r="AE92" s="94">
        <f t="shared" si="12"/>
        <v>1500.0073600000023</v>
      </c>
      <c r="AF92" s="173">
        <f t="shared" si="11"/>
        <v>6.8672557402347694E-3</v>
      </c>
    </row>
    <row r="93" spans="27:32">
      <c r="AE93" s="94">
        <f t="shared" si="12"/>
        <v>1500.0076800000024</v>
      </c>
      <c r="AF93" s="173">
        <f t="shared" si="11"/>
        <v>7.0799055758330254E-3</v>
      </c>
    </row>
    <row r="94" spans="27:32">
      <c r="AE94" s="94">
        <f t="shared" si="12"/>
        <v>1500.0080000000025</v>
      </c>
      <c r="AF94" s="173">
        <f t="shared" si="11"/>
        <v>7.2986731464904451E-3</v>
      </c>
    </row>
    <row r="95" spans="27:32">
      <c r="AE95" s="94">
        <f t="shared" si="12"/>
        <v>1500.0083200000026</v>
      </c>
      <c r="AF95" s="173">
        <f t="shared" si="11"/>
        <v>7.5237190549432252E-3</v>
      </c>
    </row>
    <row r="96" spans="27:32">
      <c r="AE96" s="94">
        <f t="shared" si="12"/>
        <v>1500.0086400000027</v>
      </c>
      <c r="AF96" s="173">
        <f t="shared" si="11"/>
        <v>7.7552076372346367E-3</v>
      </c>
    </row>
    <row r="97" spans="31:32">
      <c r="AE97" s="94">
        <f t="shared" si="12"/>
        <v>1500.0089600000028</v>
      </c>
      <c r="AF97" s="173">
        <f t="shared" si="11"/>
        <v>7.9933070351113494E-3</v>
      </c>
    </row>
    <row r="98" spans="31:32">
      <c r="AE98" s="94">
        <f t="shared" si="12"/>
        <v>1500.0092800000029</v>
      </c>
      <c r="AF98" s="173">
        <f t="shared" si="11"/>
        <v>8.2381892694131133E-3</v>
      </c>
    </row>
    <row r="99" spans="31:32">
      <c r="AE99" s="94">
        <f t="shared" si="12"/>
        <v>1500.009600000003</v>
      </c>
      <c r="AF99" s="173">
        <f t="shared" si="11"/>
        <v>8.490030314457879E-3</v>
      </c>
    </row>
    <row r="100" spans="31:32">
      <c r="AE100" s="94">
        <f t="shared" si="12"/>
        <v>1500.0099200000031</v>
      </c>
      <c r="AF100" s="173">
        <f t="shared" si="11"/>
        <v>8.7490101734237109E-3</v>
      </c>
    </row>
    <row r="101" spans="31:32">
      <c r="AE101" s="94">
        <f t="shared" si="12"/>
        <v>1500.0102400000033</v>
      </c>
      <c r="AF101" s="173">
        <f t="shared" si="11"/>
        <v>9.0153129547288491E-3</v>
      </c>
    </row>
    <row r="102" spans="31:32">
      <c r="AE102" s="94">
        <f t="shared" si="12"/>
        <v>1500.0105600000034</v>
      </c>
      <c r="AF102" s="173">
        <f t="shared" si="11"/>
        <v>9.2891269494105103E-3</v>
      </c>
    </row>
    <row r="103" spans="31:32">
      <c r="AE103" s="94">
        <f t="shared" si="12"/>
        <v>1500.0108800000035</v>
      </c>
      <c r="AF103" s="173">
        <f t="shared" si="11"/>
        <v>9.5706447095028346E-3</v>
      </c>
    </row>
    <row r="104" spans="31:32">
      <c r="AE104" s="94">
        <f t="shared" si="12"/>
        <v>1500.0112000000036</v>
      </c>
      <c r="AF104" s="173">
        <f t="shared" si="11"/>
        <v>9.8600631274137797E-3</v>
      </c>
    </row>
    <row r="105" spans="31:32">
      <c r="AE105" s="94">
        <f t="shared" si="12"/>
        <v>1500.0115200000037</v>
      </c>
      <c r="AF105" s="173">
        <f t="shared" si="11"/>
        <v>1.0157583516300302E-2</v>
      </c>
    </row>
    <row r="106" spans="31:32">
      <c r="AE106" s="94">
        <f t="shared" si="12"/>
        <v>1500.0118400000038</v>
      </c>
      <c r="AF106" s="173">
        <f t="shared" si="11"/>
        <v>1.0463411691440959E-2</v>
      </c>
    </row>
    <row r="107" spans="31:32">
      <c r="AE107" s="94">
        <f t="shared" si="12"/>
        <v>1500.0121600000039</v>
      </c>
      <c r="AF107" s="173">
        <f t="shared" si="11"/>
        <v>1.077775805260419E-2</v>
      </c>
    </row>
    <row r="108" spans="31:32">
      <c r="AE108" s="94">
        <f t="shared" si="12"/>
        <v>1500.012480000004</v>
      </c>
      <c r="AF108" s="173">
        <f t="shared" si="11"/>
        <v>1.1100837667410131E-2</v>
      </c>
    </row>
    <row r="109" spans="31:32">
      <c r="AE109" s="94">
        <f t="shared" si="12"/>
        <v>1500.0128000000041</v>
      </c>
      <c r="AF109" s="173">
        <f t="shared" si="11"/>
        <v>1.143287035568377E-2</v>
      </c>
    </row>
    <row r="110" spans="31:32">
      <c r="AE110" s="94">
        <f t="shared" si="12"/>
        <v>1500.0131200000042</v>
      </c>
      <c r="AF110" s="173">
        <f t="shared" si="11"/>
        <v>1.1774080774795984E-2</v>
      </c>
    </row>
    <row r="111" spans="31:32">
      <c r="AE111" s="94">
        <f t="shared" si="12"/>
        <v>1500.0134400000043</v>
      </c>
      <c r="AF111" s="173">
        <f t="shared" si="11"/>
        <v>1.2124698505988815E-2</v>
      </c>
    </row>
    <row r="112" spans="31:32">
      <c r="AE112" s="94">
        <f t="shared" si="12"/>
        <v>1500.0137600000044</v>
      </c>
      <c r="AF112" s="173">
        <f t="shared" si="11"/>
        <v>1.2484958141681175E-2</v>
      </c>
    </row>
    <row r="113" spans="31:32">
      <c r="AE113" s="94">
        <f t="shared" si="12"/>
        <v>1500.0140800000045</v>
      </c>
      <c r="AF113" s="173">
        <f t="shared" si="11"/>
        <v>1.2855099373749731E-2</v>
      </c>
    </row>
    <row r="114" spans="31:32">
      <c r="AE114" s="94">
        <f t="shared" si="12"/>
        <v>1500.0144000000046</v>
      </c>
      <c r="AF114" s="173">
        <f t="shared" si="11"/>
        <v>1.3235367082779897E-2</v>
      </c>
    </row>
    <row r="115" spans="31:32">
      <c r="AE115" s="94">
        <f t="shared" si="12"/>
        <v>1500.0147200000047</v>
      </c>
      <c r="AF115" s="173">
        <f t="shared" si="11"/>
        <v>1.3626011428280934E-2</v>
      </c>
    </row>
    <row r="116" spans="31:32">
      <c r="AE116" s="94">
        <f t="shared" si="12"/>
        <v>1500.0150400000048</v>
      </c>
      <c r="AF116" s="173">
        <f t="shared" si="11"/>
        <v>1.4027287939858536E-2</v>
      </c>
    </row>
    <row r="117" spans="31:32">
      <c r="AE117" s="94">
        <f t="shared" si="12"/>
        <v>1500.0153600000049</v>
      </c>
      <c r="AF117" s="173">
        <f t="shared" si="11"/>
        <v>1.4439457609337712E-2</v>
      </c>
    </row>
    <row r="118" spans="31:32">
      <c r="AE118" s="94">
        <f t="shared" si="12"/>
        <v>1500.015680000005</v>
      </c>
      <c r="AF118" s="173">
        <f t="shared" si="11"/>
        <v>1.486278698382819E-2</v>
      </c>
    </row>
    <row r="119" spans="31:32">
      <c r="AE119" s="94">
        <f t="shared" si="12"/>
        <v>1500.0160000000051</v>
      </c>
      <c r="AF119" s="173">
        <f t="shared" si="11"/>
        <v>1.529754825972374E-2</v>
      </c>
    </row>
    <row r="120" spans="31:32">
      <c r="AE120" s="94">
        <f t="shared" si="12"/>
        <v>1500.0163200000052</v>
      </c>
      <c r="AF120" s="173">
        <f t="shared" si="11"/>
        <v>1.5744019377626341E-2</v>
      </c>
    </row>
    <row r="121" spans="31:32">
      <c r="AE121" s="94">
        <f t="shared" si="12"/>
        <v>1500.0166400000053</v>
      </c>
      <c r="AF121" s="173">
        <f t="shared" si="11"/>
        <v>1.6202484118185121E-2</v>
      </c>
    </row>
    <row r="122" spans="31:32">
      <c r="AE122" s="94">
        <f t="shared" si="12"/>
        <v>1500.0169600000054</v>
      </c>
      <c r="AF122" s="173">
        <f t="shared" si="11"/>
        <v>1.6673232198839892E-2</v>
      </c>
    </row>
    <row r="123" spans="31:32">
      <c r="AE123" s="94">
        <f t="shared" si="12"/>
        <v>1500.0172800000055</v>
      </c>
      <c r="AF123" s="173">
        <f t="shared" si="11"/>
        <v>1.7156559371457471E-2</v>
      </c>
    </row>
    <row r="124" spans="31:32">
      <c r="AE124" s="94">
        <f t="shared" si="12"/>
        <v>1500.0176000000056</v>
      </c>
      <c r="AF124" s="173">
        <f t="shared" si="11"/>
        <v>1.7652767520849211E-2</v>
      </c>
    </row>
    <row r="125" spans="31:32">
      <c r="AE125" s="94">
        <f t="shared" si="12"/>
        <v>1500.0179200000057</v>
      </c>
      <c r="AF125" s="173">
        <f t="shared" si="11"/>
        <v>1.8162164764156719E-2</v>
      </c>
    </row>
    <row r="126" spans="31:32">
      <c r="AE126" s="94">
        <f t="shared" si="12"/>
        <v>1500.0182400000058</v>
      </c>
      <c r="AF126" s="173">
        <f t="shared" si="11"/>
        <v>1.8685065551092193E-2</v>
      </c>
    </row>
    <row r="127" spans="31:32">
      <c r="AE127" s="94">
        <f t="shared" si="12"/>
        <v>1500.0185600000059</v>
      </c>
      <c r="AF127" s="173">
        <f t="shared" si="11"/>
        <v>1.9221790765019349E-2</v>
      </c>
    </row>
    <row r="128" spans="31:32">
      <c r="AE128" s="94">
        <f t="shared" si="12"/>
        <v>1500.018880000006</v>
      </c>
      <c r="AF128" s="173">
        <f t="shared" si="11"/>
        <v>1.9772667824859282E-2</v>
      </c>
    </row>
    <row r="129" spans="31:32">
      <c r="AE129" s="94">
        <f t="shared" si="12"/>
        <v>1500.0192000000061</v>
      </c>
      <c r="AF129" s="173">
        <f t="shared" si="11"/>
        <v>2.033803078780605E-2</v>
      </c>
    </row>
    <row r="130" spans="31:32">
      <c r="AE130" s="94">
        <f t="shared" si="12"/>
        <v>1500.0195200000062</v>
      </c>
      <c r="AF130" s="173">
        <f t="shared" si="11"/>
        <v>2.0918220452834382E-2</v>
      </c>
    </row>
    <row r="131" spans="31:32">
      <c r="AE131" s="94">
        <f t="shared" si="12"/>
        <v>1500.0198400000063</v>
      </c>
      <c r="AF131" s="173">
        <f t="shared" si="11"/>
        <v>2.1513584464982857E-2</v>
      </c>
    </row>
    <row r="132" spans="31:32">
      <c r="AE132" s="94">
        <f t="shared" si="12"/>
        <v>1500.0201600000064</v>
      </c>
      <c r="AF132" s="173">
        <f t="shared" si="11"/>
        <v>2.2124477420393088E-2</v>
      </c>
    </row>
    <row r="133" spans="31:32">
      <c r="AE133" s="94">
        <f t="shared" si="12"/>
        <v>1500.0204800000065</v>
      </c>
      <c r="AF133" s="173">
        <f t="shared" ref="AF133:AF196" si="13">EXP(-((AE133-$C$7)^2)/(2*$C$6^2))/(SQRT(2*PI())*$C$6)</f>
        <v>2.2751260972086518E-2</v>
      </c>
    </row>
    <row r="134" spans="31:32">
      <c r="AE134" s="94">
        <f t="shared" ref="AE134:AE197" si="14">AE133+$AF$65</f>
        <v>1500.0208000000066</v>
      </c>
      <c r="AF134" s="173">
        <f t="shared" si="13"/>
        <v>2.3394303936457899E-2</v>
      </c>
    </row>
    <row r="135" spans="31:32">
      <c r="AE135" s="94">
        <f t="shared" si="14"/>
        <v>1500.0211200000067</v>
      </c>
      <c r="AF135" s="173">
        <f t="shared" si="13"/>
        <v>2.4053982400464906E-2</v>
      </c>
    </row>
    <row r="136" spans="31:32">
      <c r="AE136" s="94">
        <f t="shared" si="14"/>
        <v>1500.0214400000068</v>
      </c>
      <c r="AF136" s="173">
        <f t="shared" si="13"/>
        <v>2.4730679829491439E-2</v>
      </c>
    </row>
    <row r="137" spans="31:32">
      <c r="AE137" s="94">
        <f t="shared" si="14"/>
        <v>1500.0217600000069</v>
      </c>
      <c r="AF137" s="173">
        <f t="shared" si="13"/>
        <v>2.5424787175861746E-2</v>
      </c>
    </row>
    <row r="138" spans="31:32">
      <c r="AE138" s="94">
        <f t="shared" si="14"/>
        <v>1500.022080000007</v>
      </c>
      <c r="AF138" s="173">
        <f t="shared" si="13"/>
        <v>2.6136702987981746E-2</v>
      </c>
    </row>
    <row r="139" spans="31:32">
      <c r="AE139" s="94">
        <f t="shared" si="14"/>
        <v>1500.0224000000071</v>
      </c>
      <c r="AF139" s="173">
        <f t="shared" si="13"/>
        <v>2.68668335200824E-2</v>
      </c>
    </row>
    <row r="140" spans="31:32">
      <c r="AE140" s="94">
        <f t="shared" si="14"/>
        <v>1500.0227200000072</v>
      </c>
      <c r="AF140" s="173">
        <f t="shared" si="13"/>
        <v>2.7615592842539397E-2</v>
      </c>
    </row>
    <row r="141" spans="31:32">
      <c r="AE141" s="94">
        <f t="shared" si="14"/>
        <v>1500.0230400000073</v>
      </c>
      <c r="AF141" s="173">
        <f t="shared" si="13"/>
        <v>2.8383402952742255E-2</v>
      </c>
    </row>
    <row r="142" spans="31:32">
      <c r="AE142" s="94">
        <f t="shared" si="14"/>
        <v>1500.0233600000074</v>
      </c>
      <c r="AF142" s="173">
        <f t="shared" si="13"/>
        <v>2.9170693886485296E-2</v>
      </c>
    </row>
    <row r="143" spans="31:32">
      <c r="AE143" s="94">
        <f t="shared" si="14"/>
        <v>1500.0236800000075</v>
      </c>
      <c r="AF143" s="173">
        <f t="shared" si="13"/>
        <v>2.9977903829851323E-2</v>
      </c>
    </row>
    <row r="144" spans="31:32">
      <c r="AE144" s="94">
        <f t="shared" si="14"/>
        <v>1500.0240000000076</v>
      </c>
      <c r="AF144" s="173">
        <f t="shared" si="13"/>
        <v>3.0805479231558436E-2</v>
      </c>
    </row>
    <row r="145" spans="31:32">
      <c r="AE145" s="94">
        <f t="shared" si="14"/>
        <v>1500.0243200000077</v>
      </c>
      <c r="AF145" s="173">
        <f t="shared" si="13"/>
        <v>3.1653874915738761E-2</v>
      </c>
    </row>
    <row r="146" spans="31:32">
      <c r="AE146" s="94">
        <f t="shared" si="14"/>
        <v>1500.0246400000078</v>
      </c>
      <c r="AF146" s="173">
        <f t="shared" si="13"/>
        <v>3.2523554195117661E-2</v>
      </c>
    </row>
    <row r="147" spans="31:32">
      <c r="AE147" s="94">
        <f t="shared" si="14"/>
        <v>1500.0249600000079</v>
      </c>
      <c r="AF147" s="173">
        <f t="shared" si="13"/>
        <v>3.3414988984559746E-2</v>
      </c>
    </row>
    <row r="148" spans="31:32">
      <c r="AE148" s="94">
        <f t="shared" si="14"/>
        <v>1500.025280000008</v>
      </c>
      <c r="AF148" s="173">
        <f t="shared" si="13"/>
        <v>3.4328659914948448E-2</v>
      </c>
    </row>
    <row r="149" spans="31:32">
      <c r="AE149" s="94">
        <f t="shared" si="14"/>
        <v>1500.0256000000081</v>
      </c>
      <c r="AF149" s="173">
        <f t="shared" si="13"/>
        <v>3.5265056447362893E-2</v>
      </c>
    </row>
    <row r="150" spans="31:32">
      <c r="AE150" s="94">
        <f t="shared" si="14"/>
        <v>1500.0259200000082</v>
      </c>
      <c r="AF150" s="173">
        <f t="shared" si="13"/>
        <v>3.6224676987516934E-2</v>
      </c>
    </row>
    <row r="151" spans="31:32">
      <c r="AE151" s="94">
        <f t="shared" si="14"/>
        <v>1500.0262400000083</v>
      </c>
      <c r="AF151" s="173">
        <f t="shared" si="13"/>
        <v>3.7208029000422305E-2</v>
      </c>
    </row>
    <row r="152" spans="31:32">
      <c r="AE152" s="94">
        <f t="shared" si="14"/>
        <v>1500.0265600000084</v>
      </c>
      <c r="AF152" s="173">
        <f t="shared" si="13"/>
        <v>3.8215629125237252E-2</v>
      </c>
    </row>
    <row r="153" spans="31:32">
      <c r="AE153" s="94">
        <f t="shared" si="14"/>
        <v>1500.0268800000085</v>
      </c>
      <c r="AF153" s="173">
        <f t="shared" si="13"/>
        <v>3.9248003290261672E-2</v>
      </c>
    </row>
    <row r="154" spans="31:32">
      <c r="AE154" s="94">
        <f t="shared" si="14"/>
        <v>1500.0272000000086</v>
      </c>
      <c r="AF154" s="173">
        <f t="shared" si="13"/>
        <v>4.030568682803707E-2</v>
      </c>
    </row>
    <row r="155" spans="31:32">
      <c r="AE155" s="94">
        <f t="shared" si="14"/>
        <v>1500.0275200000087</v>
      </c>
      <c r="AF155" s="173">
        <f t="shared" si="13"/>
        <v>4.1389224590510483E-2</v>
      </c>
    </row>
    <row r="156" spans="31:32">
      <c r="AE156" s="94">
        <f t="shared" si="14"/>
        <v>1500.0278400000088</v>
      </c>
      <c r="AF156" s="173">
        <f t="shared" si="13"/>
        <v>4.2499171064218237E-2</v>
      </c>
    </row>
    <row r="157" spans="31:32">
      <c r="AE157" s="94">
        <f t="shared" si="14"/>
        <v>1500.0281600000089</v>
      </c>
      <c r="AF157" s="173">
        <f t="shared" si="13"/>
        <v>4.3636090485445915E-2</v>
      </c>
    </row>
    <row r="158" spans="31:32">
      <c r="AE158" s="94">
        <f t="shared" si="14"/>
        <v>1500.028480000009</v>
      </c>
      <c r="AF158" s="173">
        <f t="shared" si="13"/>
        <v>4.4800556955318413E-2</v>
      </c>
    </row>
    <row r="159" spans="31:32">
      <c r="AE159" s="94">
        <f t="shared" si="14"/>
        <v>1500.0288000000091</v>
      </c>
      <c r="AF159" s="173">
        <f t="shared" si="13"/>
        <v>4.5993154554774929E-2</v>
      </c>
    </row>
    <row r="160" spans="31:32">
      <c r="AE160" s="94">
        <f t="shared" si="14"/>
        <v>1500.0291200000092</v>
      </c>
      <c r="AF160" s="173">
        <f t="shared" si="13"/>
        <v>4.7214477459378769E-2</v>
      </c>
    </row>
    <row r="161" spans="31:32">
      <c r="AE161" s="94">
        <f t="shared" si="14"/>
        <v>1500.0294400000093</v>
      </c>
      <c r="AF161" s="173">
        <f t="shared" si="13"/>
        <v>4.8465130053915048E-2</v>
      </c>
    </row>
    <row r="162" spans="31:32">
      <c r="AE162" s="94">
        <f t="shared" si="14"/>
        <v>1500.0297600000094</v>
      </c>
      <c r="AF162" s="173">
        <f t="shared" si="13"/>
        <v>4.9745727046724635E-2</v>
      </c>
    </row>
    <row r="163" spans="31:32">
      <c r="AE163" s="94">
        <f t="shared" si="14"/>
        <v>1500.0300800000095</v>
      </c>
      <c r="AF163" s="173">
        <f t="shared" si="13"/>
        <v>5.1056893583723881E-2</v>
      </c>
    </row>
    <row r="164" spans="31:32">
      <c r="AE164" s="94">
        <f t="shared" si="14"/>
        <v>1500.0304000000096</v>
      </c>
      <c r="AF164" s="173">
        <f t="shared" si="13"/>
        <v>5.239926536205642E-2</v>
      </c>
    </row>
    <row r="165" spans="31:32">
      <c r="AE165" s="94">
        <f t="shared" si="14"/>
        <v>1500.0307200000098</v>
      </c>
      <c r="AF165" s="173">
        <f t="shared" si="13"/>
        <v>5.3773488743323883E-2</v>
      </c>
    </row>
    <row r="166" spans="31:32">
      <c r="AE166" s="94">
        <f t="shared" si="14"/>
        <v>1500.0310400000099</v>
      </c>
      <c r="AF166" s="173">
        <f t="shared" si="13"/>
        <v>5.518022086634021E-2</v>
      </c>
    </row>
    <row r="167" spans="31:32">
      <c r="AE167" s="94">
        <f t="shared" si="14"/>
        <v>1500.03136000001</v>
      </c>
      <c r="AF167" s="173">
        <f t="shared" si="13"/>
        <v>5.6620129759352995E-2</v>
      </c>
    </row>
    <row r="168" spans="31:32">
      <c r="AE168" s="94">
        <f t="shared" si="14"/>
        <v>1500.0316800000101</v>
      </c>
      <c r="AF168" s="173">
        <f t="shared" si="13"/>
        <v>5.8093894451674358E-2</v>
      </c>
    </row>
    <row r="169" spans="31:32">
      <c r="AE169" s="94">
        <f t="shared" si="14"/>
        <v>1500.0320000000102</v>
      </c>
      <c r="AF169" s="173">
        <f t="shared" si="13"/>
        <v>5.9602205084662276E-2</v>
      </c>
    </row>
    <row r="170" spans="31:32">
      <c r="AE170" s="94">
        <f t="shared" si="14"/>
        <v>1500.0323200000103</v>
      </c>
      <c r="AF170" s="173">
        <f t="shared" si="13"/>
        <v>6.1145763021992802E-2</v>
      </c>
    </row>
    <row r="171" spans="31:32">
      <c r="AE171" s="94">
        <f t="shared" si="14"/>
        <v>1500.0326400000104</v>
      </c>
      <c r="AF171" s="173">
        <f t="shared" si="13"/>
        <v>6.2725280959161162E-2</v>
      </c>
    </row>
    <row r="172" spans="31:32">
      <c r="AE172" s="94">
        <f t="shared" si="14"/>
        <v>1500.0329600000105</v>
      </c>
      <c r="AF172" s="173">
        <f t="shared" si="13"/>
        <v>6.4341483032149482E-2</v>
      </c>
    </row>
    <row r="173" spans="31:32">
      <c r="AE173" s="94">
        <f t="shared" si="14"/>
        <v>1500.0332800000106</v>
      </c>
      <c r="AF173" s="173">
        <f t="shared" si="13"/>
        <v>6.5995104925197029E-2</v>
      </c>
    </row>
    <row r="174" spans="31:32">
      <c r="AE174" s="94">
        <f t="shared" si="14"/>
        <v>1500.0336000000107</v>
      </c>
      <c r="AF174" s="173">
        <f t="shared" si="13"/>
        <v>6.7686893977609019E-2</v>
      </c>
    </row>
    <row r="175" spans="31:32">
      <c r="AE175" s="94">
        <f t="shared" si="14"/>
        <v>1500.0339200000108</v>
      </c>
      <c r="AF175" s="173">
        <f t="shared" si="13"/>
        <v>6.9417609289534943E-2</v>
      </c>
    </row>
    <row r="176" spans="31:32">
      <c r="AE176" s="94">
        <f t="shared" si="14"/>
        <v>1500.0342400000109</v>
      </c>
      <c r="AF176" s="173">
        <f t="shared" si="13"/>
        <v>7.1188021826652459E-2</v>
      </c>
    </row>
    <row r="177" spans="31:32">
      <c r="AE177" s="94">
        <f t="shared" si="14"/>
        <v>1500.034560000011</v>
      </c>
      <c r="AF177" s="173">
        <f t="shared" si="13"/>
        <v>7.2998914523685385E-2</v>
      </c>
    </row>
    <row r="178" spans="31:32">
      <c r="AE178" s="94">
        <f t="shared" si="14"/>
        <v>1500.0348800000111</v>
      </c>
      <c r="AF178" s="173">
        <f t="shared" si="13"/>
        <v>7.4851082386685822E-2</v>
      </c>
    </row>
    <row r="179" spans="31:32">
      <c r="AE179" s="94">
        <f t="shared" si="14"/>
        <v>1500.0352000000112</v>
      </c>
      <c r="AF179" s="173">
        <f t="shared" si="13"/>
        <v>7.6745332594011451E-2</v>
      </c>
    </row>
    <row r="180" spans="31:32">
      <c r="AE180" s="94">
        <f t="shared" si="14"/>
        <v>1500.0355200000113</v>
      </c>
      <c r="AF180" s="173">
        <f t="shared" si="13"/>
        <v>7.8682484595922711E-2</v>
      </c>
    </row>
    <row r="181" spans="31:32">
      <c r="AE181" s="94">
        <f t="shared" si="14"/>
        <v>1500.0358400000114</v>
      </c>
      <c r="AF181" s="173">
        <f t="shared" si="13"/>
        <v>8.0663370212727709E-2</v>
      </c>
    </row>
    <row r="182" spans="31:32">
      <c r="AE182" s="94">
        <f t="shared" si="14"/>
        <v>1500.0361600000115</v>
      </c>
      <c r="AF182" s="173">
        <f t="shared" si="13"/>
        <v>8.268883373139968E-2</v>
      </c>
    </row>
    <row r="183" spans="31:32">
      <c r="AE183" s="94">
        <f t="shared" si="14"/>
        <v>1500.0364800000116</v>
      </c>
      <c r="AF183" s="173">
        <f t="shared" si="13"/>
        <v>8.4759732000590809E-2</v>
      </c>
    </row>
    <row r="184" spans="31:32">
      <c r="AE184" s="94">
        <f t="shared" si="14"/>
        <v>1500.0368000000117</v>
      </c>
      <c r="AF184" s="173">
        <f t="shared" si="13"/>
        <v>8.6876934523965013E-2</v>
      </c>
    </row>
    <row r="185" spans="31:32">
      <c r="AE185" s="94">
        <f t="shared" si="14"/>
        <v>1500.0371200000118</v>
      </c>
      <c r="AF185" s="173">
        <f t="shared" si="13"/>
        <v>8.9041323551771079E-2</v>
      </c>
    </row>
    <row r="186" spans="31:32">
      <c r="AE186" s="94">
        <f t="shared" si="14"/>
        <v>1500.0374400000119</v>
      </c>
      <c r="AF186" s="173">
        <f t="shared" si="13"/>
        <v>9.1253794170576955E-2</v>
      </c>
    </row>
    <row r="187" spans="31:32">
      <c r="AE187" s="94">
        <f t="shared" si="14"/>
        <v>1500.037760000012</v>
      </c>
      <c r="AF187" s="173">
        <f t="shared" si="13"/>
        <v>9.3515254391084199E-2</v>
      </c>
    </row>
    <row r="188" spans="31:32">
      <c r="AE188" s="94">
        <f t="shared" si="14"/>
        <v>1500.0380800000121</v>
      </c>
      <c r="AF188" s="173">
        <f t="shared" si="13"/>
        <v>9.5826625233940116E-2</v>
      </c>
    </row>
    <row r="189" spans="31:32">
      <c r="AE189" s="94">
        <f t="shared" si="14"/>
        <v>1500.0384000000122</v>
      </c>
      <c r="AF189" s="173">
        <f t="shared" si="13"/>
        <v>9.818884081346492E-2</v>
      </c>
    </row>
    <row r="190" spans="31:32">
      <c r="AE190" s="94">
        <f t="shared" si="14"/>
        <v>1500.0387200000123</v>
      </c>
      <c r="AF190" s="173">
        <f t="shared" si="13"/>
        <v>0.10060284841921033</v>
      </c>
    </row>
    <row r="191" spans="31:32">
      <c r="AE191" s="94">
        <f t="shared" si="14"/>
        <v>1500.0390400000124</v>
      </c>
      <c r="AF191" s="173">
        <f t="shared" si="13"/>
        <v>0.10306960859526267</v>
      </c>
    </row>
    <row r="192" spans="31:32">
      <c r="AE192" s="94">
        <f t="shared" si="14"/>
        <v>1500.0393600000125</v>
      </c>
      <c r="AF192" s="173">
        <f t="shared" si="13"/>
        <v>0.1055900952172058</v>
      </c>
    </row>
    <row r="193" spans="31:32">
      <c r="AE193" s="94">
        <f t="shared" si="14"/>
        <v>1500.0396800000126</v>
      </c>
      <c r="AF193" s="173">
        <f t="shared" si="13"/>
        <v>0.10816529556665505</v>
      </c>
    </row>
    <row r="194" spans="31:32">
      <c r="AE194" s="94">
        <f t="shared" si="14"/>
        <v>1500.0400000000127</v>
      </c>
      <c r="AF194" s="173">
        <f t="shared" si="13"/>
        <v>0.11079621040327468</v>
      </c>
    </row>
    <row r="195" spans="31:32">
      <c r="AE195" s="94">
        <f t="shared" si="14"/>
        <v>1500.0403200000128</v>
      </c>
      <c r="AF195" s="173">
        <f t="shared" si="13"/>
        <v>0.11348385403418892</v>
      </c>
    </row>
    <row r="196" spans="31:32">
      <c r="AE196" s="94">
        <f t="shared" si="14"/>
        <v>1500.0406400000129</v>
      </c>
      <c r="AF196" s="173">
        <f t="shared" si="13"/>
        <v>0.11622925438069535</v>
      </c>
    </row>
    <row r="197" spans="31:32">
      <c r="AE197" s="94">
        <f t="shared" si="14"/>
        <v>1500.040960000013</v>
      </c>
      <c r="AF197" s="173">
        <f t="shared" ref="AF197:AF260" si="15">EXP(-((AE197-$C$7)^2)/(2*$C$6^2))/(SQRT(2*PI())*$C$6)</f>
        <v>0.1190334530421906</v>
      </c>
    </row>
    <row r="198" spans="31:32">
      <c r="AE198" s="94">
        <f t="shared" ref="AE198:AE261" si="16">AE197+$AF$65</f>
        <v>1500.0412800000131</v>
      </c>
      <c r="AF198" s="173">
        <f t="shared" si="15"/>
        <v>0.12189750535721459</v>
      </c>
    </row>
    <row r="199" spans="31:32">
      <c r="AE199" s="94">
        <f t="shared" si="16"/>
        <v>1500.0416000000132</v>
      </c>
      <c r="AF199" s="173">
        <f t="shared" si="15"/>
        <v>0.12482248046152071</v>
      </c>
    </row>
    <row r="200" spans="31:32">
      <c r="AE200" s="94">
        <f t="shared" si="16"/>
        <v>1500.0419200000133</v>
      </c>
      <c r="AF200" s="173">
        <f t="shared" si="15"/>
        <v>0.127809461343076</v>
      </c>
    </row>
    <row r="201" spans="31:32">
      <c r="AE201" s="94">
        <f t="shared" si="16"/>
        <v>1500.0422400000134</v>
      </c>
      <c r="AF201" s="173">
        <f t="shared" si="15"/>
        <v>0.13085954489390006</v>
      </c>
    </row>
    <row r="202" spans="31:32">
      <c r="AE202" s="94">
        <f t="shared" si="16"/>
        <v>1500.0425600000135</v>
      </c>
      <c r="AF202" s="173">
        <f t="shared" si="15"/>
        <v>0.13397384195864059</v>
      </c>
    </row>
    <row r="203" spans="31:32">
      <c r="AE203" s="94">
        <f t="shared" si="16"/>
        <v>1500.0428800000136</v>
      </c>
      <c r="AF203" s="173">
        <f t="shared" si="15"/>
        <v>0.13715347737979475</v>
      </c>
    </row>
    <row r="204" spans="31:32">
      <c r="AE204" s="94">
        <f t="shared" si="16"/>
        <v>1500.0432000000137</v>
      </c>
      <c r="AF204" s="173">
        <f t="shared" si="15"/>
        <v>0.14039959003947464</v>
      </c>
    </row>
    <row r="205" spans="31:32">
      <c r="AE205" s="94">
        <f t="shared" si="16"/>
        <v>1500.0435200000138</v>
      </c>
      <c r="AF205" s="173">
        <f t="shared" si="15"/>
        <v>0.14371333289761987</v>
      </c>
    </row>
    <row r="206" spans="31:32">
      <c r="AE206" s="94">
        <f t="shared" si="16"/>
        <v>1500.0438400000139</v>
      </c>
      <c r="AF206" s="173">
        <f t="shared" si="15"/>
        <v>0.14709587302655835</v>
      </c>
    </row>
    <row r="207" spans="31:32">
      <c r="AE207" s="94">
        <f t="shared" si="16"/>
        <v>1500.044160000014</v>
      </c>
      <c r="AF207" s="173">
        <f t="shared" si="15"/>
        <v>0.15054839164181488</v>
      </c>
    </row>
    <row r="208" spans="31:32">
      <c r="AE208" s="94">
        <f t="shared" si="16"/>
        <v>1500.0444800000141</v>
      </c>
      <c r="AF208" s="173">
        <f t="shared" si="15"/>
        <v>0.15407208412906709</v>
      </c>
    </row>
    <row r="209" spans="31:32">
      <c r="AE209" s="94">
        <f t="shared" si="16"/>
        <v>1500.0448000000142</v>
      </c>
      <c r="AF209" s="173">
        <f t="shared" si="15"/>
        <v>0.15766816006714737</v>
      </c>
    </row>
    <row r="210" spans="31:32">
      <c r="AE210" s="94">
        <f t="shared" si="16"/>
        <v>1500.0451200000143</v>
      </c>
      <c r="AF210" s="173">
        <f t="shared" si="15"/>
        <v>0.16133784324699033</v>
      </c>
    </row>
    <row r="211" spans="31:32">
      <c r="AE211" s="94">
        <f t="shared" si="16"/>
        <v>1500.0454400000144</v>
      </c>
      <c r="AF211" s="173">
        <f t="shared" si="15"/>
        <v>0.16508237168642126</v>
      </c>
    </row>
    <row r="212" spans="31:32">
      <c r="AE212" s="94">
        <f t="shared" si="16"/>
        <v>1500.0457600000145</v>
      </c>
      <c r="AF212" s="173">
        <f t="shared" si="15"/>
        <v>0.16890299764068528</v>
      </c>
    </row>
    <row r="213" spans="31:32">
      <c r="AE213" s="94">
        <f t="shared" si="16"/>
        <v>1500.0460800000146</v>
      </c>
      <c r="AF213" s="173">
        <f t="shared" si="15"/>
        <v>0.17280098760861193</v>
      </c>
    </row>
    <row r="214" spans="31:32">
      <c r="AE214" s="94">
        <f t="shared" si="16"/>
        <v>1500.0464000000147</v>
      </c>
      <c r="AF214" s="173">
        <f t="shared" si="15"/>
        <v>0.17677762233431302</v>
      </c>
    </row>
    <row r="215" spans="31:32">
      <c r="AE215" s="94">
        <f t="shared" si="16"/>
        <v>1500.0467200000148</v>
      </c>
      <c r="AF215" s="173">
        <f t="shared" si="15"/>
        <v>0.18083419680430807</v>
      </c>
    </row>
    <row r="216" spans="31:32">
      <c r="AE216" s="94">
        <f t="shared" si="16"/>
        <v>1500.0470400000149</v>
      </c>
      <c r="AF216" s="173">
        <f t="shared" si="15"/>
        <v>0.18497202023997456</v>
      </c>
    </row>
    <row r="217" spans="31:32">
      <c r="AE217" s="94">
        <f t="shared" si="16"/>
        <v>1500.047360000015</v>
      </c>
      <c r="AF217" s="173">
        <f t="shared" si="15"/>
        <v>0.18919241608521831</v>
      </c>
    </row>
    <row r="218" spans="31:32">
      <c r="AE218" s="94">
        <f t="shared" si="16"/>
        <v>1500.0476800000151</v>
      </c>
      <c r="AF218" s="173">
        <f t="shared" si="15"/>
        <v>0.19349672198925669</v>
      </c>
    </row>
    <row r="219" spans="31:32">
      <c r="AE219" s="94">
        <f t="shared" si="16"/>
        <v>1500.0480000000152</v>
      </c>
      <c r="AF219" s="173">
        <f t="shared" si="15"/>
        <v>0.197886289784413</v>
      </c>
    </row>
    <row r="220" spans="31:32">
      <c r="AE220" s="94">
        <f t="shared" si="16"/>
        <v>1500.0483200000153</v>
      </c>
      <c r="AF220" s="173">
        <f t="shared" si="15"/>
        <v>0.20236248545881419</v>
      </c>
    </row>
    <row r="221" spans="31:32">
      <c r="AE221" s="94">
        <f t="shared" si="16"/>
        <v>1500.0486400000154</v>
      </c>
      <c r="AF221" s="173">
        <f t="shared" si="15"/>
        <v>0.20692668912388754</v>
      </c>
    </row>
    <row r="222" spans="31:32">
      <c r="AE222" s="94">
        <f t="shared" si="16"/>
        <v>1500.0489600000155</v>
      </c>
      <c r="AF222" s="173">
        <f t="shared" si="15"/>
        <v>0.21158029497655129</v>
      </c>
    </row>
    <row r="223" spans="31:32">
      <c r="AE223" s="94">
        <f t="shared" si="16"/>
        <v>1500.0492800000156</v>
      </c>
      <c r="AF223" s="173">
        <f t="shared" si="15"/>
        <v>0.21632471125599342</v>
      </c>
    </row>
    <row r="224" spans="31:32">
      <c r="AE224" s="94">
        <f t="shared" si="16"/>
        <v>1500.0496000000157</v>
      </c>
      <c r="AF224" s="173">
        <f t="shared" si="15"/>
        <v>0.22116136019493288</v>
      </c>
    </row>
    <row r="225" spans="31:32">
      <c r="AE225" s="94">
        <f t="shared" si="16"/>
        <v>1500.0499200000158</v>
      </c>
      <c r="AF225" s="173">
        <f t="shared" si="15"/>
        <v>0.22609167796525848</v>
      </c>
    </row>
    <row r="226" spans="31:32">
      <c r="AE226" s="94">
        <f t="shared" si="16"/>
        <v>1500.0502400000159</v>
      </c>
      <c r="AF226" s="173">
        <f t="shared" si="15"/>
        <v>0.2311171146179421</v>
      </c>
    </row>
    <row r="227" spans="31:32">
      <c r="AE227" s="94">
        <f t="shared" si="16"/>
        <v>1500.050560000016</v>
      </c>
      <c r="AF227" s="173">
        <f t="shared" si="15"/>
        <v>0.23623913401711813</v>
      </c>
    </row>
    <row r="228" spans="31:32">
      <c r="AE228" s="94">
        <f t="shared" si="16"/>
        <v>1500.0508800000162</v>
      </c>
      <c r="AF228" s="173">
        <f t="shared" si="15"/>
        <v>0.24145921376822779</v>
      </c>
    </row>
    <row r="229" spans="31:32">
      <c r="AE229" s="94">
        <f t="shared" si="16"/>
        <v>1500.0512000000163</v>
      </c>
      <c r="AF229" s="173">
        <f t="shared" si="15"/>
        <v>0.24677884514012194</v>
      </c>
    </row>
    <row r="230" spans="31:32">
      <c r="AE230" s="94">
        <f t="shared" si="16"/>
        <v>1500.0515200000164</v>
      </c>
      <c r="AF230" s="173">
        <f t="shared" si="15"/>
        <v>0.25219953298102199</v>
      </c>
    </row>
    <row r="231" spans="31:32">
      <c r="AE231" s="94">
        <f t="shared" si="16"/>
        <v>1500.0518400000165</v>
      </c>
      <c r="AF231" s="173">
        <f t="shared" si="15"/>
        <v>0.25772279562823142</v>
      </c>
    </row>
    <row r="232" spans="31:32">
      <c r="AE232" s="94">
        <f t="shared" si="16"/>
        <v>1500.0521600000166</v>
      </c>
      <c r="AF232" s="173">
        <f t="shared" si="15"/>
        <v>0.26335016481149831</v>
      </c>
    </row>
    <row r="233" spans="31:32">
      <c r="AE233" s="94">
        <f t="shared" si="16"/>
        <v>1500.0524800000167</v>
      </c>
      <c r="AF233" s="173">
        <f t="shared" si="15"/>
        <v>0.26908318554992766</v>
      </c>
    </row>
    <row r="234" spans="31:32">
      <c r="AE234" s="94">
        <f t="shared" si="16"/>
        <v>1500.0528000000168</v>
      </c>
      <c r="AF234" s="173">
        <f t="shared" si="15"/>
        <v>0.2749234160423385</v>
      </c>
    </row>
    <row r="235" spans="31:32">
      <c r="AE235" s="94">
        <f t="shared" si="16"/>
        <v>1500.0531200000169</v>
      </c>
      <c r="AF235" s="173">
        <f t="shared" si="15"/>
        <v>0.28087242755096914</v>
      </c>
    </row>
    <row r="236" spans="31:32">
      <c r="AE236" s="94">
        <f t="shared" si="16"/>
        <v>1500.053440000017</v>
      </c>
      <c r="AF236" s="173">
        <f t="shared" si="15"/>
        <v>0.28693180427842896</v>
      </c>
    </row>
    <row r="237" spans="31:32">
      <c r="AE237" s="94">
        <f t="shared" si="16"/>
        <v>1500.0537600000171</v>
      </c>
      <c r="AF237" s="173">
        <f t="shared" si="15"/>
        <v>0.29310314323779779</v>
      </c>
    </row>
    <row r="238" spans="31:32">
      <c r="AE238" s="94">
        <f t="shared" si="16"/>
        <v>1500.0540800000172</v>
      </c>
      <c r="AF238" s="173">
        <f t="shared" si="15"/>
        <v>0.29938805411577546</v>
      </c>
    </row>
    <row r="239" spans="31:32">
      <c r="AE239" s="94">
        <f t="shared" si="16"/>
        <v>1500.0544000000173</v>
      </c>
      <c r="AF239" s="173">
        <f t="shared" si="15"/>
        <v>0.30578815912878637</v>
      </c>
    </row>
    <row r="240" spans="31:32">
      <c r="AE240" s="94">
        <f t="shared" si="16"/>
        <v>1500.0547200000174</v>
      </c>
      <c r="AF240" s="173">
        <f t="shared" si="15"/>
        <v>0.31230509287193903</v>
      </c>
    </row>
    <row r="241" spans="31:32">
      <c r="AE241" s="94">
        <f t="shared" si="16"/>
        <v>1500.0550400000175</v>
      </c>
      <c r="AF241" s="173">
        <f t="shared" si="15"/>
        <v>0.31894050216075071</v>
      </c>
    </row>
    <row r="242" spans="31:32">
      <c r="AE242" s="94">
        <f t="shared" si="16"/>
        <v>1500.0553600000176</v>
      </c>
      <c r="AF242" s="173">
        <f t="shared" si="15"/>
        <v>0.32569604586554152</v>
      </c>
    </row>
    <row r="243" spans="31:32">
      <c r="AE243" s="94">
        <f t="shared" si="16"/>
        <v>1500.0556800000177</v>
      </c>
      <c r="AF243" s="173">
        <f t="shared" si="15"/>
        <v>0.33257339473840597</v>
      </c>
    </row>
    <row r="244" spans="31:32">
      <c r="AE244" s="94">
        <f t="shared" si="16"/>
        <v>1500.0560000000178</v>
      </c>
      <c r="AF244" s="173">
        <f t="shared" si="15"/>
        <v>0.33957423123267289</v>
      </c>
    </row>
    <row r="245" spans="31:32">
      <c r="AE245" s="94">
        <f t="shared" si="16"/>
        <v>1500.0563200000179</v>
      </c>
      <c r="AF245" s="173">
        <f t="shared" si="15"/>
        <v>0.34670024931476251</v>
      </c>
    </row>
    <row r="246" spans="31:32">
      <c r="AE246" s="94">
        <f t="shared" si="16"/>
        <v>1500.056640000018</v>
      </c>
      <c r="AF246" s="173">
        <f t="shared" si="15"/>
        <v>0.35395315426835428</v>
      </c>
    </row>
    <row r="247" spans="31:32">
      <c r="AE247" s="94">
        <f t="shared" si="16"/>
        <v>1500.0569600000181</v>
      </c>
      <c r="AF247" s="173">
        <f t="shared" si="15"/>
        <v>0.36133466249078139</v>
      </c>
    </row>
    <row r="248" spans="31:32">
      <c r="AE248" s="94">
        <f t="shared" si="16"/>
        <v>1500.0572800000182</v>
      </c>
      <c r="AF248" s="173">
        <f t="shared" si="15"/>
        <v>0.36884650128156349</v>
      </c>
    </row>
    <row r="249" spans="31:32">
      <c r="AE249" s="94">
        <f t="shared" si="16"/>
        <v>1500.0576000000183</v>
      </c>
      <c r="AF249" s="173">
        <f t="shared" si="15"/>
        <v>0.37649040862300065</v>
      </c>
    </row>
    <row r="250" spans="31:32">
      <c r="AE250" s="94">
        <f t="shared" si="16"/>
        <v>1500.0579200000184</v>
      </c>
      <c r="AF250" s="173">
        <f t="shared" si="15"/>
        <v>0.3842681329527422</v>
      </c>
    </row>
    <row r="251" spans="31:32">
      <c r="AE251" s="94">
        <f t="shared" si="16"/>
        <v>1500.0582400000185</v>
      </c>
      <c r="AF251" s="173">
        <f t="shared" si="15"/>
        <v>0.39218143292825702</v>
      </c>
    </row>
    <row r="252" spans="31:32">
      <c r="AE252" s="94">
        <f t="shared" si="16"/>
        <v>1500.0585600000186</v>
      </c>
      <c r="AF252" s="173">
        <f t="shared" si="15"/>
        <v>0.40023207718312681</v>
      </c>
    </row>
    <row r="253" spans="31:32">
      <c r="AE253" s="94">
        <f t="shared" si="16"/>
        <v>1500.0588800000187</v>
      </c>
      <c r="AF253" s="173">
        <f t="shared" si="15"/>
        <v>0.4084218440750858</v>
      </c>
    </row>
    <row r="254" spans="31:32">
      <c r="AE254" s="94">
        <f t="shared" si="16"/>
        <v>1500.0592000000188</v>
      </c>
      <c r="AF254" s="173">
        <f t="shared" si="15"/>
        <v>0.41675252142573999</v>
      </c>
    </row>
    <row r="255" spans="31:32">
      <c r="AE255" s="94">
        <f t="shared" si="16"/>
        <v>1500.0595200000189</v>
      </c>
      <c r="AF255" s="173">
        <f t="shared" si="15"/>
        <v>0.42522590625188866</v>
      </c>
    </row>
    <row r="256" spans="31:32">
      <c r="AE256" s="94">
        <f t="shared" si="16"/>
        <v>1500.059840000019</v>
      </c>
      <c r="AF256" s="173">
        <f t="shared" si="15"/>
        <v>0.43384380448838883</v>
      </c>
    </row>
    <row r="257" spans="31:32">
      <c r="AE257" s="94">
        <f t="shared" si="16"/>
        <v>1500.0601600000191</v>
      </c>
      <c r="AF257" s="173">
        <f t="shared" si="15"/>
        <v>0.44260803070249116</v>
      </c>
    </row>
    <row r="258" spans="31:32">
      <c r="AE258" s="94">
        <f t="shared" si="16"/>
        <v>1500.0604800000192</v>
      </c>
      <c r="AF258" s="173">
        <f t="shared" si="15"/>
        <v>0.45152040779958785</v>
      </c>
    </row>
    <row r="259" spans="31:32">
      <c r="AE259" s="94">
        <f t="shared" si="16"/>
        <v>1500.0608000000193</v>
      </c>
      <c r="AF259" s="173">
        <f t="shared" si="15"/>
        <v>0.46058276672031134</v>
      </c>
    </row>
    <row r="260" spans="31:32">
      <c r="AE260" s="94">
        <f t="shared" si="16"/>
        <v>1500.0611200000194</v>
      </c>
      <c r="AF260" s="173">
        <f t="shared" si="15"/>
        <v>0.46979694612892786</v>
      </c>
    </row>
    <row r="261" spans="31:32">
      <c r="AE261" s="94">
        <f t="shared" si="16"/>
        <v>1500.0614400000195</v>
      </c>
      <c r="AF261" s="173">
        <f t="shared" ref="AF261:AF324" si="17">EXP(-((AE261-$C$7)^2)/(2*$C$6^2))/(SQRT(2*PI())*$C$6)</f>
        <v>0.4791647920929693</v>
      </c>
    </row>
    <row r="262" spans="31:32">
      <c r="AE262" s="94">
        <f t="shared" ref="AE262:AE325" si="18">AE261+$AF$65</f>
        <v>1500.0617600000196</v>
      </c>
      <c r="AF262" s="173">
        <f t="shared" si="17"/>
        <v>0.48868815775405505</v>
      </c>
    </row>
    <row r="263" spans="31:32">
      <c r="AE263" s="94">
        <f t="shared" si="18"/>
        <v>1500.0620800000197</v>
      </c>
      <c r="AF263" s="173">
        <f t="shared" si="17"/>
        <v>0.49836890298985181</v>
      </c>
    </row>
    <row r="264" spans="31:32">
      <c r="AE264" s="94">
        <f t="shared" si="18"/>
        <v>1500.0624000000198</v>
      </c>
      <c r="AF264" s="173">
        <f t="shared" si="17"/>
        <v>0.50820889406712821</v>
      </c>
    </row>
    <row r="265" spans="31:32">
      <c r="AE265" s="94">
        <f t="shared" si="18"/>
        <v>1500.0627200000199</v>
      </c>
      <c r="AF265" s="173">
        <f t="shared" si="17"/>
        <v>0.51821000328585876</v>
      </c>
    </row>
    <row r="266" spans="31:32">
      <c r="AE266" s="94">
        <f t="shared" si="18"/>
        <v>1500.06304000002</v>
      </c>
      <c r="AF266" s="173">
        <f t="shared" si="17"/>
        <v>0.52837410861434286</v>
      </c>
    </row>
    <row r="267" spans="31:32">
      <c r="AE267" s="94">
        <f t="shared" si="18"/>
        <v>1500.0633600000201</v>
      </c>
      <c r="AF267" s="173">
        <f t="shared" si="17"/>
        <v>0.53870309331529864</v>
      </c>
    </row>
    <row r="268" spans="31:32">
      <c r="AE268" s="94">
        <f t="shared" si="18"/>
        <v>1500.0636800000202</v>
      </c>
      <c r="AF268" s="173">
        <f t="shared" si="17"/>
        <v>0.54919884556289844</v>
      </c>
    </row>
    <row r="269" spans="31:32">
      <c r="AE269" s="94">
        <f t="shared" si="18"/>
        <v>1500.0640000000203</v>
      </c>
      <c r="AF269" s="173">
        <f t="shared" si="17"/>
        <v>0.55986325805072268</v>
      </c>
    </row>
    <row r="270" spans="31:32">
      <c r="AE270" s="94">
        <f t="shared" si="18"/>
        <v>1500.0643200000204</v>
      </c>
      <c r="AF270" s="173">
        <f t="shared" si="17"/>
        <v>0.57069822759059829</v>
      </c>
    </row>
    <row r="271" spans="31:32">
      <c r="AE271" s="94">
        <f t="shared" si="18"/>
        <v>1500.0646400000205</v>
      </c>
      <c r="AF271" s="173">
        <f t="shared" si="17"/>
        <v>0.58170565470230839</v>
      </c>
    </row>
    <row r="272" spans="31:32">
      <c r="AE272" s="94">
        <f t="shared" si="18"/>
        <v>1500.0649600000206</v>
      </c>
      <c r="AF272" s="173">
        <f t="shared" si="17"/>
        <v>0.59288744319414521</v>
      </c>
    </row>
    <row r="273" spans="31:32">
      <c r="AE273" s="94">
        <f t="shared" si="18"/>
        <v>1500.0652800000207</v>
      </c>
      <c r="AF273" s="173">
        <f t="shared" si="17"/>
        <v>0.60424549973430275</v>
      </c>
    </row>
    <row r="274" spans="31:32">
      <c r="AE274" s="94">
        <f t="shared" si="18"/>
        <v>1500.0656000000208</v>
      </c>
      <c r="AF274" s="173">
        <f t="shared" si="17"/>
        <v>0.61578173341308762</v>
      </c>
    </row>
    <row r="275" spans="31:32">
      <c r="AE275" s="94">
        <f t="shared" si="18"/>
        <v>1500.0659200000209</v>
      </c>
      <c r="AF275" s="173">
        <f t="shared" si="17"/>
        <v>0.62749805529595115</v>
      </c>
    </row>
    <row r="276" spans="31:32">
      <c r="AE276" s="94">
        <f t="shared" si="18"/>
        <v>1500.066240000021</v>
      </c>
      <c r="AF276" s="173">
        <f t="shared" si="17"/>
        <v>0.63939637796733195</v>
      </c>
    </row>
    <row r="277" spans="31:32">
      <c r="AE277" s="94">
        <f t="shared" si="18"/>
        <v>1500.0665600000211</v>
      </c>
      <c r="AF277" s="173">
        <f t="shared" si="17"/>
        <v>0.6514786150653169</v>
      </c>
    </row>
    <row r="278" spans="31:32">
      <c r="AE278" s="94">
        <f t="shared" si="18"/>
        <v>1500.0668800000212</v>
      </c>
      <c r="AF278" s="173">
        <f t="shared" si="17"/>
        <v>0.66374668080712074</v>
      </c>
    </row>
    <row r="279" spans="31:32">
      <c r="AE279" s="94">
        <f t="shared" si="18"/>
        <v>1500.0672000000213</v>
      </c>
      <c r="AF279" s="173">
        <f t="shared" si="17"/>
        <v>0.67620248950539896</v>
      </c>
    </row>
    <row r="280" spans="31:32">
      <c r="AE280" s="94">
        <f t="shared" si="18"/>
        <v>1500.0675200000214</v>
      </c>
      <c r="AF280" s="173">
        <f t="shared" si="17"/>
        <v>0.68884795507540475</v>
      </c>
    </row>
    <row r="281" spans="31:32">
      <c r="AE281" s="94">
        <f t="shared" si="18"/>
        <v>1500.0678400000215</v>
      </c>
      <c r="AF281" s="173">
        <f t="shared" si="17"/>
        <v>0.70168499053300837</v>
      </c>
    </row>
    <row r="282" spans="31:32">
      <c r="AE282" s="94">
        <f t="shared" si="18"/>
        <v>1500.0681600000216</v>
      </c>
      <c r="AF282" s="173">
        <f t="shared" si="17"/>
        <v>0.71471550748360779</v>
      </c>
    </row>
    <row r="283" spans="31:32">
      <c r="AE283" s="94">
        <f t="shared" si="18"/>
        <v>1500.0684800000217</v>
      </c>
      <c r="AF283" s="173">
        <f t="shared" si="17"/>
        <v>0.72794141560195014</v>
      </c>
    </row>
    <row r="284" spans="31:32">
      <c r="AE284" s="94">
        <f t="shared" si="18"/>
        <v>1500.0688000000218</v>
      </c>
      <c r="AF284" s="173">
        <f t="shared" si="17"/>
        <v>0.74136462210290099</v>
      </c>
    </row>
    <row r="285" spans="31:32">
      <c r="AE285" s="94">
        <f t="shared" si="18"/>
        <v>1500.0691200000219</v>
      </c>
      <c r="AF285" s="173">
        <f t="shared" si="17"/>
        <v>0.75498703120319766</v>
      </c>
    </row>
    <row r="286" spans="31:32">
      <c r="AE286" s="94">
        <f t="shared" si="18"/>
        <v>1500.069440000022</v>
      </c>
      <c r="AF286" s="173">
        <f t="shared" si="17"/>
        <v>0.76881054357423029</v>
      </c>
    </row>
    <row r="287" spans="31:32">
      <c r="AE287" s="94">
        <f t="shared" si="18"/>
        <v>1500.0697600000221</v>
      </c>
      <c r="AF287" s="173">
        <f t="shared" si="17"/>
        <v>0.78283705578589091</v>
      </c>
    </row>
    <row r="288" spans="31:32">
      <c r="AE288" s="94">
        <f t="shared" si="18"/>
        <v>1500.0700800000222</v>
      </c>
      <c r="AF288" s="173">
        <f t="shared" si="17"/>
        <v>0.79706845974155083</v>
      </c>
    </row>
    <row r="289" spans="31:32">
      <c r="AE289" s="94">
        <f t="shared" si="18"/>
        <v>1500.0704000000223</v>
      </c>
      <c r="AF289" s="173">
        <f t="shared" si="17"/>
        <v>0.81150664210421297</v>
      </c>
    </row>
    <row r="290" spans="31:32">
      <c r="AE290" s="94">
        <f t="shared" si="18"/>
        <v>1500.0707200000224</v>
      </c>
      <c r="AF290" s="173">
        <f t="shared" si="17"/>
        <v>0.82615348371391251</v>
      </c>
    </row>
    <row r="291" spans="31:32">
      <c r="AE291" s="94">
        <f t="shared" si="18"/>
        <v>1500.0710400000225</v>
      </c>
      <c r="AF291" s="173">
        <f t="shared" si="17"/>
        <v>0.84101085899641803</v>
      </c>
    </row>
    <row r="292" spans="31:32">
      <c r="AE292" s="94">
        <f t="shared" si="18"/>
        <v>1500.0713600000227</v>
      </c>
      <c r="AF292" s="173">
        <f t="shared" si="17"/>
        <v>0.85608063536331858</v>
      </c>
    </row>
    <row r="293" spans="31:32">
      <c r="AE293" s="94">
        <f t="shared" si="18"/>
        <v>1500.0716800000228</v>
      </c>
      <c r="AF293" s="173">
        <f t="shared" si="17"/>
        <v>0.87136467260356443</v>
      </c>
    </row>
    <row r="294" spans="31:32">
      <c r="AE294" s="94">
        <f t="shared" si="18"/>
        <v>1500.0720000000229</v>
      </c>
      <c r="AF294" s="173">
        <f t="shared" si="17"/>
        <v>0.88686482226654506</v>
      </c>
    </row>
    <row r="295" spans="31:32">
      <c r="AE295" s="94">
        <f t="shared" si="18"/>
        <v>1500.072320000023</v>
      </c>
      <c r="AF295" s="173">
        <f t="shared" si="17"/>
        <v>0.90258292703679754</v>
      </c>
    </row>
    <row r="296" spans="31:32">
      <c r="AE296" s="94">
        <f t="shared" si="18"/>
        <v>1500.0726400000231</v>
      </c>
      <c r="AF296" s="173">
        <f t="shared" si="17"/>
        <v>0.91852082010042857</v>
      </c>
    </row>
    <row r="297" spans="31:32">
      <c r="AE297" s="94">
        <f t="shared" si="18"/>
        <v>1500.0729600000232</v>
      </c>
      <c r="AF297" s="173">
        <f t="shared" si="17"/>
        <v>0.93468032450335925</v>
      </c>
    </row>
    <row r="298" spans="31:32">
      <c r="AE298" s="94">
        <f t="shared" si="18"/>
        <v>1500.0732800000233</v>
      </c>
      <c r="AF298" s="173">
        <f t="shared" si="17"/>
        <v>0.95106325250148271</v>
      </c>
    </row>
    <row r="299" spans="31:32">
      <c r="AE299" s="94">
        <f t="shared" si="18"/>
        <v>1500.0736000000234</v>
      </c>
      <c r="AF299" s="173">
        <f t="shared" si="17"/>
        <v>0.96767140490285874</v>
      </c>
    </row>
    <row r="300" spans="31:32">
      <c r="AE300" s="94">
        <f t="shared" si="18"/>
        <v>1500.0739200000235</v>
      </c>
      <c r="AF300" s="173">
        <f t="shared" si="17"/>
        <v>0.98450657040204903</v>
      </c>
    </row>
    <row r="301" spans="31:32">
      <c r="AE301" s="94">
        <f t="shared" si="18"/>
        <v>1500.0742400000236</v>
      </c>
      <c r="AF301" s="173">
        <f t="shared" si="17"/>
        <v>1.0015705249067151</v>
      </c>
    </row>
    <row r="302" spans="31:32">
      <c r="AE302" s="94">
        <f t="shared" si="18"/>
        <v>1500.0745600000237</v>
      </c>
      <c r="AF302" s="173">
        <f t="shared" si="17"/>
        <v>1.0188650308566105</v>
      </c>
    </row>
    <row r="303" spans="31:32">
      <c r="AE303" s="94">
        <f t="shared" si="18"/>
        <v>1500.0748800000238</v>
      </c>
      <c r="AF303" s="173">
        <f t="shared" si="17"/>
        <v>1.036391836535089</v>
      </c>
    </row>
    <row r="304" spans="31:32">
      <c r="AE304" s="94">
        <f t="shared" si="18"/>
        <v>1500.0752000000239</v>
      </c>
      <c r="AF304" s="173">
        <f t="shared" si="17"/>
        <v>1.0541526753732764</v>
      </c>
    </row>
    <row r="305" spans="31:32">
      <c r="AE305" s="94">
        <f t="shared" si="18"/>
        <v>1500.075520000024</v>
      </c>
      <c r="AF305" s="173">
        <f t="shared" si="17"/>
        <v>1.0721492652470401</v>
      </c>
    </row>
    <row r="306" spans="31:32">
      <c r="AE306" s="94">
        <f t="shared" si="18"/>
        <v>1500.0758400000241</v>
      </c>
      <c r="AF306" s="173">
        <f t="shared" si="17"/>
        <v>1.0903833077669083</v>
      </c>
    </row>
    <row r="307" spans="31:32">
      <c r="AE307" s="94">
        <f t="shared" si="18"/>
        <v>1500.0761600000242</v>
      </c>
      <c r="AF307" s="173">
        <f t="shared" si="17"/>
        <v>1.1088564875610953</v>
      </c>
    </row>
    <row r="308" spans="31:32">
      <c r="AE308" s="94">
        <f t="shared" si="18"/>
        <v>1500.0764800000243</v>
      </c>
      <c r="AF308" s="173">
        <f t="shared" si="17"/>
        <v>1.1275704715517862</v>
      </c>
    </row>
    <row r="309" spans="31:32">
      <c r="AE309" s="94">
        <f t="shared" si="18"/>
        <v>1500.0768000000244</v>
      </c>
      <c r="AF309" s="173">
        <f t="shared" si="17"/>
        <v>1.1465269082248568</v>
      </c>
    </row>
    <row r="310" spans="31:32">
      <c r="AE310" s="94">
        <f t="shared" si="18"/>
        <v>1500.0771200000245</v>
      </c>
      <c r="AF310" s="173">
        <f t="shared" si="17"/>
        <v>1.1657274268931863</v>
      </c>
    </row>
    <row r="311" spans="31:32">
      <c r="AE311" s="94">
        <f t="shared" si="18"/>
        <v>1500.0774400000246</v>
      </c>
      <c r="AF311" s="173">
        <f t="shared" si="17"/>
        <v>1.1851736369537578</v>
      </c>
    </row>
    <row r="312" spans="31:32">
      <c r="AE312" s="94">
        <f t="shared" si="18"/>
        <v>1500.0777600000247</v>
      </c>
      <c r="AF312" s="173">
        <f t="shared" si="17"/>
        <v>1.2048671271387073</v>
      </c>
    </row>
    <row r="313" spans="31:32">
      <c r="AE313" s="94">
        <f t="shared" si="18"/>
        <v>1500.0780800000248</v>
      </c>
      <c r="AF313" s="173">
        <f t="shared" si="17"/>
        <v>1.2248094647605376</v>
      </c>
    </row>
    <row r="314" spans="31:32">
      <c r="AE314" s="94">
        <f t="shared" si="18"/>
        <v>1500.0784000000249</v>
      </c>
      <c r="AF314" s="173">
        <f t="shared" si="17"/>
        <v>1.245002194951663</v>
      </c>
    </row>
    <row r="315" spans="31:32">
      <c r="AE315" s="94">
        <f t="shared" si="18"/>
        <v>1500.078720000025</v>
      </c>
      <c r="AF315" s="173">
        <f t="shared" si="17"/>
        <v>1.2654468398985046</v>
      </c>
    </row>
    <row r="316" spans="31:32">
      <c r="AE316" s="94">
        <f t="shared" si="18"/>
        <v>1500.0790400000251</v>
      </c>
      <c r="AF316" s="173">
        <f t="shared" si="17"/>
        <v>1.2861448980703416</v>
      </c>
    </row>
    <row r="317" spans="31:32">
      <c r="AE317" s="94">
        <f t="shared" si="18"/>
        <v>1500.0793600000252</v>
      </c>
      <c r="AF317" s="173">
        <f t="shared" si="17"/>
        <v>1.3070978434431175</v>
      </c>
    </row>
    <row r="318" spans="31:32">
      <c r="AE318" s="94">
        <f t="shared" si="18"/>
        <v>1500.0796800000253</v>
      </c>
      <c r="AF318" s="173">
        <f t="shared" si="17"/>
        <v>1.3283071247184288</v>
      </c>
    </row>
    <row r="319" spans="31:32">
      <c r="AE319" s="94">
        <f t="shared" si="18"/>
        <v>1500.0800000000254</v>
      </c>
      <c r="AF319" s="173">
        <f t="shared" si="17"/>
        <v>1.3497741645379244</v>
      </c>
    </row>
    <row r="320" spans="31:32">
      <c r="AE320" s="94">
        <f t="shared" si="18"/>
        <v>1500.0803200000255</v>
      </c>
      <c r="AF320" s="173">
        <f t="shared" si="17"/>
        <v>1.3715003586933319</v>
      </c>
    </row>
    <row r="321" spans="31:32">
      <c r="AE321" s="94">
        <f t="shared" si="18"/>
        <v>1500.0806400000256</v>
      </c>
      <c r="AF321" s="173">
        <f t="shared" si="17"/>
        <v>1.3934870753323549</v>
      </c>
    </row>
    <row r="322" spans="31:32">
      <c r="AE322" s="94">
        <f t="shared" si="18"/>
        <v>1500.0809600000257</v>
      </c>
      <c r="AF322" s="173">
        <f t="shared" si="17"/>
        <v>1.4157356541606803</v>
      </c>
    </row>
    <row r="323" spans="31:32">
      <c r="AE323" s="94">
        <f t="shared" si="18"/>
        <v>1500.0812800000258</v>
      </c>
      <c r="AF323" s="173">
        <f t="shared" si="17"/>
        <v>1.4382474056403396</v>
      </c>
    </row>
    <row r="324" spans="31:32">
      <c r="AE324" s="94">
        <f t="shared" si="18"/>
        <v>1500.0816000000259</v>
      </c>
      <c r="AF324" s="173">
        <f t="shared" si="17"/>
        <v>1.4610236101846801</v>
      </c>
    </row>
    <row r="325" spans="31:32">
      <c r="AE325" s="94">
        <f t="shared" si="18"/>
        <v>1500.081920000026</v>
      </c>
      <c r="AF325" s="173">
        <f t="shared" ref="AF325:AF388" si="19">EXP(-((AE325-$C$7)^2)/(2*$C$6^2))/(SQRT(2*PI())*$C$6)</f>
        <v>1.4840655173501958</v>
      </c>
    </row>
    <row r="326" spans="31:32">
      <c r="AE326" s="94">
        <f t="shared" ref="AE326:AE389" si="20">AE325+$AF$65</f>
        <v>1500.0822400000261</v>
      </c>
      <c r="AF326" s="173">
        <f t="shared" si="19"/>
        <v>1.5073743450254906</v>
      </c>
    </row>
    <row r="327" spans="31:32">
      <c r="AE327" s="94">
        <f t="shared" si="20"/>
        <v>1500.0825600000262</v>
      </c>
      <c r="AF327" s="173">
        <f t="shared" si="19"/>
        <v>1.5309512786176371</v>
      </c>
    </row>
    <row r="328" spans="31:32">
      <c r="AE328" s="94">
        <f t="shared" si="20"/>
        <v>1500.0828800000263</v>
      </c>
      <c r="AF328" s="173">
        <f t="shared" si="19"/>
        <v>1.5547974702362042</v>
      </c>
    </row>
    <row r="329" spans="31:32">
      <c r="AE329" s="94">
        <f t="shared" si="20"/>
        <v>1500.0832000000264</v>
      </c>
      <c r="AF329" s="173">
        <f t="shared" si="19"/>
        <v>1.5789140378752304</v>
      </c>
    </row>
    <row r="330" spans="31:32">
      <c r="AE330" s="94">
        <f t="shared" si="20"/>
        <v>1500.0835200000265</v>
      </c>
      <c r="AF330" s="173">
        <f t="shared" si="19"/>
        <v>1.6033020645934379</v>
      </c>
    </row>
    <row r="331" spans="31:32">
      <c r="AE331" s="94">
        <f t="shared" si="20"/>
        <v>1500.0838400000266</v>
      </c>
      <c r="AF331" s="173">
        <f t="shared" si="19"/>
        <v>1.6279625976929628</v>
      </c>
    </row>
    <row r="332" spans="31:32">
      <c r="AE332" s="94">
        <f t="shared" si="20"/>
        <v>1500.0841600000267</v>
      </c>
      <c r="AF332" s="173">
        <f t="shared" si="19"/>
        <v>1.6528966478969083</v>
      </c>
    </row>
    <row r="333" spans="31:32">
      <c r="AE333" s="94">
        <f t="shared" si="20"/>
        <v>1500.0844800000268</v>
      </c>
      <c r="AF333" s="173">
        <f t="shared" si="19"/>
        <v>1.678105188526013</v>
      </c>
    </row>
    <row r="334" spans="31:32">
      <c r="AE334" s="94">
        <f t="shared" si="20"/>
        <v>1500.0848000000269</v>
      </c>
      <c r="AF334" s="173">
        <f t="shared" si="19"/>
        <v>1.7035891546747437</v>
      </c>
    </row>
    <row r="335" spans="31:32">
      <c r="AE335" s="94">
        <f t="shared" si="20"/>
        <v>1500.085120000027</v>
      </c>
      <c r="AF335" s="173">
        <f t="shared" si="19"/>
        <v>1.7293494423871205</v>
      </c>
    </row>
    <row r="336" spans="31:32">
      <c r="AE336" s="94">
        <f t="shared" si="20"/>
        <v>1500.0854400000271</v>
      </c>
      <c r="AF336" s="173">
        <f t="shared" si="19"/>
        <v>1.7553869078325899</v>
      </c>
    </row>
    <row r="337" spans="31:32">
      <c r="AE337" s="94">
        <f t="shared" si="20"/>
        <v>1500.0857600000272</v>
      </c>
      <c r="AF337" s="173">
        <f t="shared" si="19"/>
        <v>1.7817023664822653</v>
      </c>
    </row>
    <row r="338" spans="31:32">
      <c r="AE338" s="94">
        <f t="shared" si="20"/>
        <v>1500.0860800000273</v>
      </c>
      <c r="AF338" s="173">
        <f t="shared" si="19"/>
        <v>1.8082965922858578</v>
      </c>
    </row>
    <row r="339" spans="31:32">
      <c r="AE339" s="94">
        <f t="shared" si="20"/>
        <v>1500.0864000000274</v>
      </c>
      <c r="AF339" s="173">
        <f t="shared" si="19"/>
        <v>1.8351703168496332</v>
      </c>
    </row>
    <row r="340" spans="31:32">
      <c r="AE340" s="94">
        <f t="shared" si="20"/>
        <v>1500.0867200000275</v>
      </c>
      <c r="AF340" s="173">
        <f t="shared" si="19"/>
        <v>1.8623242286157087</v>
      </c>
    </row>
    <row r="341" spans="31:32">
      <c r="AE341" s="94">
        <f t="shared" si="20"/>
        <v>1500.0870400000276</v>
      </c>
      <c r="AF341" s="173">
        <f t="shared" si="19"/>
        <v>1.8897589720430628</v>
      </c>
    </row>
    <row r="342" spans="31:32">
      <c r="AE342" s="94">
        <f t="shared" si="20"/>
        <v>1500.0873600000277</v>
      </c>
      <c r="AF342" s="173">
        <f t="shared" si="19"/>
        <v>1.9174751467905538</v>
      </c>
    </row>
    <row r="343" spans="31:32">
      <c r="AE343" s="94">
        <f t="shared" si="20"/>
        <v>1500.0876800000278</v>
      </c>
      <c r="AF343" s="173">
        <f t="shared" si="19"/>
        <v>1.9454733069023387</v>
      </c>
    </row>
    <row r="344" spans="31:32">
      <c r="AE344" s="94">
        <f t="shared" si="20"/>
        <v>1500.0880000000279</v>
      </c>
      <c r="AF344" s="173">
        <f t="shared" si="19"/>
        <v>1.9737539599960094</v>
      </c>
    </row>
    <row r="345" spans="31:32">
      <c r="AE345" s="94">
        <f t="shared" si="20"/>
        <v>1500.088320000028</v>
      </c>
      <c r="AF345" s="173">
        <f t="shared" si="19"/>
        <v>2.0023175664538169</v>
      </c>
    </row>
    <row r="346" spans="31:32">
      <c r="AE346" s="94">
        <f t="shared" si="20"/>
        <v>1500.0886400000281</v>
      </c>
      <c r="AF346" s="173">
        <f t="shared" si="19"/>
        <v>2.0311645386173343</v>
      </c>
    </row>
    <row r="347" spans="31:32">
      <c r="AE347" s="94">
        <f t="shared" si="20"/>
        <v>1500.0889600000282</v>
      </c>
      <c r="AF347" s="173">
        <f t="shared" si="19"/>
        <v>2.0602952399859249</v>
      </c>
    </row>
    <row r="348" spans="31:32">
      <c r="AE348" s="94">
        <f t="shared" si="20"/>
        <v>1500.0892800000283</v>
      </c>
      <c r="AF348" s="173">
        <f t="shared" si="19"/>
        <v>2.0897099844193812</v>
      </c>
    </row>
    <row r="349" spans="31:32">
      <c r="AE349" s="94">
        <f t="shared" si="20"/>
        <v>1500.0896000000284</v>
      </c>
      <c r="AF349" s="173">
        <f t="shared" si="19"/>
        <v>2.1194090353450914</v>
      </c>
    </row>
    <row r="350" spans="31:32">
      <c r="AE350" s="94">
        <f t="shared" si="20"/>
        <v>1500.0899200000285</v>
      </c>
      <c r="AF350" s="173">
        <f t="shared" si="19"/>
        <v>2.1493926049701231</v>
      </c>
    </row>
    <row r="351" spans="31:32">
      <c r="AE351" s="94">
        <f t="shared" si="20"/>
        <v>1500.0902400000286</v>
      </c>
      <c r="AF351" s="173">
        <f t="shared" si="19"/>
        <v>2.1796608534985857</v>
      </c>
    </row>
    <row r="352" spans="31:32">
      <c r="AE352" s="94">
        <f t="shared" si="20"/>
        <v>1500.0905600000287</v>
      </c>
      <c r="AF352" s="173">
        <f t="shared" si="19"/>
        <v>2.2102138883546512</v>
      </c>
    </row>
    <row r="353" spans="31:32">
      <c r="AE353" s="94">
        <f t="shared" si="20"/>
        <v>1500.0908800000288</v>
      </c>
      <c r="AF353" s="173">
        <f t="shared" si="19"/>
        <v>2.2410517634116194</v>
      </c>
    </row>
    <row r="354" spans="31:32">
      <c r="AE354" s="94">
        <f t="shared" si="20"/>
        <v>1500.0912000000289</v>
      </c>
      <c r="AF354" s="173">
        <f t="shared" si="19"/>
        <v>2.2721744782274076</v>
      </c>
    </row>
    <row r="355" spans="31:32">
      <c r="AE355" s="94">
        <f t="shared" si="20"/>
        <v>1500.091520000029</v>
      </c>
      <c r="AF355" s="173">
        <f t="shared" si="19"/>
        <v>2.3035819772868482</v>
      </c>
    </row>
    <row r="356" spans="31:32">
      <c r="AE356" s="94">
        <f t="shared" si="20"/>
        <v>1500.0918400000292</v>
      </c>
      <c r="AF356" s="173">
        <f t="shared" si="19"/>
        <v>2.335274149251183</v>
      </c>
    </row>
    <row r="357" spans="31:32">
      <c r="AE357" s="94">
        <f t="shared" si="20"/>
        <v>1500.0921600000293</v>
      </c>
      <c r="AF357" s="173">
        <f t="shared" si="19"/>
        <v>2.3672508262151482</v>
      </c>
    </row>
    <row r="358" spans="31:32">
      <c r="AE358" s="94">
        <f t="shared" si="20"/>
        <v>1500.0924800000294</v>
      </c>
      <c r="AF358" s="173">
        <f t="shared" si="19"/>
        <v>2.3995117829720405</v>
      </c>
    </row>
    <row r="359" spans="31:32">
      <c r="AE359" s="94">
        <f t="shared" si="20"/>
        <v>1500.0928000000295</v>
      </c>
      <c r="AF359" s="173">
        <f t="shared" si="19"/>
        <v>2.4320567362871492</v>
      </c>
    </row>
    <row r="360" spans="31:32">
      <c r="AE360" s="94">
        <f t="shared" si="20"/>
        <v>1500.0931200000296</v>
      </c>
      <c r="AF360" s="173">
        <f t="shared" si="19"/>
        <v>2.4648853441799701</v>
      </c>
    </row>
    <row r="361" spans="31:32">
      <c r="AE361" s="94">
        <f t="shared" si="20"/>
        <v>1500.0934400000297</v>
      </c>
      <c r="AF361" s="173">
        <f t="shared" si="19"/>
        <v>2.4979972052155746</v>
      </c>
    </row>
    <row r="362" spans="31:32">
      <c r="AE362" s="94">
        <f t="shared" si="20"/>
        <v>1500.0937600000298</v>
      </c>
      <c r="AF362" s="173">
        <f t="shared" si="19"/>
        <v>2.5313918578055512</v>
      </c>
    </row>
    <row r="363" spans="31:32">
      <c r="AE363" s="94">
        <f t="shared" si="20"/>
        <v>1500.0940800000299</v>
      </c>
      <c r="AF363" s="173">
        <f t="shared" si="19"/>
        <v>2.5650687795189073</v>
      </c>
    </row>
    <row r="364" spans="31:32">
      <c r="AE364" s="94">
        <f t="shared" si="20"/>
        <v>1500.09440000003</v>
      </c>
      <c r="AF364" s="173">
        <f t="shared" si="19"/>
        <v>2.5990273864033342</v>
      </c>
    </row>
    <row r="365" spans="31:32">
      <c r="AE365" s="94">
        <f t="shared" si="20"/>
        <v>1500.0947200000301</v>
      </c>
      <c r="AF365" s="173">
        <f t="shared" si="19"/>
        <v>2.6332670323172418</v>
      </c>
    </row>
    <row r="366" spans="31:32">
      <c r="AE366" s="94">
        <f t="shared" si="20"/>
        <v>1500.0950400000302</v>
      </c>
      <c r="AF366" s="173">
        <f t="shared" si="19"/>
        <v>2.6677870082729567</v>
      </c>
    </row>
    <row r="367" spans="31:32">
      <c r="AE367" s="94">
        <f t="shared" si="20"/>
        <v>1500.0953600000303</v>
      </c>
      <c r="AF367" s="173">
        <f t="shared" si="19"/>
        <v>2.7025865417914892</v>
      </c>
    </row>
    <row r="368" spans="31:32">
      <c r="AE368" s="94">
        <f t="shared" si="20"/>
        <v>1500.0956800000304</v>
      </c>
      <c r="AF368" s="173">
        <f t="shared" si="19"/>
        <v>2.7376647962692697</v>
      </c>
    </row>
    <row r="369" spans="31:32">
      <c r="AE369" s="94">
        <f t="shared" si="20"/>
        <v>1500.0960000000305</v>
      </c>
      <c r="AF369" s="173">
        <f t="shared" si="19"/>
        <v>2.7730208703572576</v>
      </c>
    </row>
    <row r="370" spans="31:32">
      <c r="AE370" s="94">
        <f t="shared" si="20"/>
        <v>1500.0963200000306</v>
      </c>
      <c r="AF370" s="173">
        <f t="shared" si="19"/>
        <v>2.8086537973528243</v>
      </c>
    </row>
    <row r="371" spans="31:32">
      <c r="AE371" s="94">
        <f t="shared" si="20"/>
        <v>1500.0966400000307</v>
      </c>
      <c r="AF371" s="173">
        <f t="shared" si="19"/>
        <v>2.8445625446048077</v>
      </c>
    </row>
    <row r="372" spans="31:32">
      <c r="AE372" s="94">
        <f t="shared" si="20"/>
        <v>1500.0969600000308</v>
      </c>
      <c r="AF372" s="173">
        <f t="shared" si="19"/>
        <v>2.8807460129321436</v>
      </c>
    </row>
    <row r="373" spans="31:32">
      <c r="AE373" s="94">
        <f t="shared" si="20"/>
        <v>1500.0972800000309</v>
      </c>
      <c r="AF373" s="173">
        <f t="shared" si="19"/>
        <v>2.9172030360564642</v>
      </c>
    </row>
    <row r="374" spans="31:32">
      <c r="AE374" s="94">
        <f t="shared" si="20"/>
        <v>1500.097600000031</v>
      </c>
      <c r="AF374" s="173">
        <f t="shared" si="19"/>
        <v>2.9539323800490784</v>
      </c>
    </row>
    <row r="375" spans="31:32">
      <c r="AE375" s="94">
        <f t="shared" si="20"/>
        <v>1500.0979200000311</v>
      </c>
      <c r="AF375" s="173">
        <f t="shared" si="19"/>
        <v>2.9909327427927046</v>
      </c>
    </row>
    <row r="376" spans="31:32">
      <c r="AE376" s="94">
        <f t="shared" si="20"/>
        <v>1500.0982400000312</v>
      </c>
      <c r="AF376" s="173">
        <f t="shared" si="19"/>
        <v>3.0282027534583795</v>
      </c>
    </row>
    <row r="377" spans="31:32">
      <c r="AE377" s="94">
        <f t="shared" si="20"/>
        <v>1500.0985600000313</v>
      </c>
      <c r="AF377" s="173">
        <f t="shared" si="19"/>
        <v>3.065740971997915</v>
      </c>
    </row>
    <row r="378" spans="31:32">
      <c r="AE378" s="94">
        <f t="shared" si="20"/>
        <v>1500.0988800000314</v>
      </c>
      <c r="AF378" s="173">
        <f t="shared" si="19"/>
        <v>3.1035458886523011</v>
      </c>
    </row>
    <row r="379" spans="31:32">
      <c r="AE379" s="94">
        <f t="shared" si="20"/>
        <v>1500.0992000000315</v>
      </c>
      <c r="AF379" s="173">
        <f t="shared" si="19"/>
        <v>3.1416159234764458</v>
      </c>
    </row>
    <row r="380" spans="31:32">
      <c r="AE380" s="94">
        <f t="shared" si="20"/>
        <v>1500.0995200000316</v>
      </c>
      <c r="AF380" s="173">
        <f t="shared" si="19"/>
        <v>3.1799494258806384</v>
      </c>
    </row>
    <row r="381" spans="31:32">
      <c r="AE381" s="94">
        <f t="shared" si="20"/>
        <v>1500.0998400000317</v>
      </c>
      <c r="AF381" s="173">
        <f t="shared" si="19"/>
        <v>3.2185446741891082</v>
      </c>
    </row>
    <row r="382" spans="31:32">
      <c r="AE382" s="94">
        <f t="shared" si="20"/>
        <v>1500.1001600000318</v>
      </c>
      <c r="AF382" s="173">
        <f t="shared" si="19"/>
        <v>3.2573998752160764</v>
      </c>
    </row>
    <row r="383" spans="31:32">
      <c r="AE383" s="94">
        <f t="shared" si="20"/>
        <v>1500.1004800000319</v>
      </c>
      <c r="AF383" s="173">
        <f t="shared" si="19"/>
        <v>3.296513163859669</v>
      </c>
    </row>
    <row r="384" spans="31:32">
      <c r="AE384" s="94">
        <f t="shared" si="20"/>
        <v>1500.100800000032</v>
      </c>
      <c r="AF384" s="173">
        <f t="shared" si="19"/>
        <v>3.3358826027140589</v>
      </c>
    </row>
    <row r="385" spans="31:32">
      <c r="AE385" s="94">
        <f t="shared" si="20"/>
        <v>1500.1011200000321</v>
      </c>
      <c r="AF385" s="173">
        <f t="shared" si="19"/>
        <v>3.375506181700219</v>
      </c>
    </row>
    <row r="386" spans="31:32">
      <c r="AE386" s="94">
        <f t="shared" si="20"/>
        <v>1500.1014400000322</v>
      </c>
      <c r="AF386" s="173">
        <f t="shared" si="19"/>
        <v>3.4153818177156436</v>
      </c>
    </row>
    <row r="387" spans="31:32">
      <c r="AE387" s="94">
        <f t="shared" si="20"/>
        <v>1500.1017600000323</v>
      </c>
      <c r="AF387" s="173">
        <f t="shared" si="19"/>
        <v>3.4555073543034065</v>
      </c>
    </row>
    <row r="388" spans="31:32">
      <c r="AE388" s="94">
        <f t="shared" si="20"/>
        <v>1500.1020800000324</v>
      </c>
      <c r="AF388" s="173">
        <f t="shared" si="19"/>
        <v>3.4958805613409067</v>
      </c>
    </row>
    <row r="389" spans="31:32">
      <c r="AE389" s="94">
        <f t="shared" si="20"/>
        <v>1500.1024000000325</v>
      </c>
      <c r="AF389" s="173">
        <f t="shared" ref="AF389:AF452" si="21">EXP(-((AE389-$C$7)^2)/(2*$C$6^2))/(SQRT(2*PI())*$C$6)</f>
        <v>3.536499134748655</v>
      </c>
    </row>
    <row r="390" spans="31:32">
      <c r="AE390" s="94">
        <f t="shared" ref="AE390:AE453" si="22">AE389+$AF$65</f>
        <v>1500.1027200000326</v>
      </c>
      <c r="AF390" s="173">
        <f t="shared" si="21"/>
        <v>3.5773606962194608</v>
      </c>
    </row>
    <row r="391" spans="31:32">
      <c r="AE391" s="94">
        <f t="shared" si="22"/>
        <v>1500.1030400000327</v>
      </c>
      <c r="AF391" s="173">
        <f t="shared" si="21"/>
        <v>3.6184627929683453</v>
      </c>
    </row>
    <row r="392" spans="31:32">
      <c r="AE392" s="94">
        <f t="shared" si="22"/>
        <v>1500.1033600000328</v>
      </c>
      <c r="AF392" s="173">
        <f t="shared" si="21"/>
        <v>3.6598028975035262</v>
      </c>
    </row>
    <row r="393" spans="31:32">
      <c r="AE393" s="94">
        <f t="shared" si="22"/>
        <v>1500.1036800000329</v>
      </c>
      <c r="AF393" s="173">
        <f t="shared" si="21"/>
        <v>3.7013784074188116</v>
      </c>
    </row>
    <row r="394" spans="31:32">
      <c r="AE394" s="94">
        <f t="shared" si="22"/>
        <v>1500.104000000033</v>
      </c>
      <c r="AF394" s="173">
        <f t="shared" si="21"/>
        <v>3.7431866452077225</v>
      </c>
    </row>
    <row r="395" spans="31:32">
      <c r="AE395" s="94">
        <f t="shared" si="22"/>
        <v>1500.1043200000331</v>
      </c>
      <c r="AF395" s="173">
        <f t="shared" si="21"/>
        <v>3.7852248580996575</v>
      </c>
    </row>
    <row r="396" spans="31:32">
      <c r="AE396" s="94">
        <f t="shared" si="22"/>
        <v>1500.1046400000332</v>
      </c>
      <c r="AF396" s="173">
        <f t="shared" si="21"/>
        <v>3.8274902179184318</v>
      </c>
    </row>
    <row r="397" spans="31:32">
      <c r="AE397" s="94">
        <f t="shared" si="22"/>
        <v>1500.1049600000333</v>
      </c>
      <c r="AF397" s="173">
        <f t="shared" si="21"/>
        <v>3.8699798209634819</v>
      </c>
    </row>
    <row r="398" spans="31:32">
      <c r="AE398" s="94">
        <f t="shared" si="22"/>
        <v>1500.1052800000334</v>
      </c>
      <c r="AF398" s="173">
        <f t="shared" si="21"/>
        <v>3.9126906879140346</v>
      </c>
    </row>
    <row r="399" spans="31:32">
      <c r="AE399" s="94">
        <f t="shared" si="22"/>
        <v>1500.1056000000335</v>
      </c>
      <c r="AF399" s="173">
        <f t="shared" si="21"/>
        <v>3.9556197637565584</v>
      </c>
    </row>
    <row r="400" spans="31:32">
      <c r="AE400" s="94">
        <f t="shared" si="22"/>
        <v>1500.1059200000336</v>
      </c>
      <c r="AF400" s="173">
        <f t="shared" si="21"/>
        <v>3.9987639177357446</v>
      </c>
    </row>
    <row r="401" spans="31:32">
      <c r="AE401" s="94">
        <f t="shared" si="22"/>
        <v>1500.1062400000337</v>
      </c>
      <c r="AF401" s="173">
        <f t="shared" si="21"/>
        <v>4.0421199433293351</v>
      </c>
    </row>
    <row r="402" spans="31:32">
      <c r="AE402" s="94">
        <f t="shared" si="22"/>
        <v>1500.1065600000338</v>
      </c>
      <c r="AF402" s="173">
        <f t="shared" si="21"/>
        <v>4.0856845582470411</v>
      </c>
    </row>
    <row r="403" spans="31:32">
      <c r="AE403" s="94">
        <f t="shared" si="22"/>
        <v>1500.1068800000339</v>
      </c>
      <c r="AF403" s="173">
        <f t="shared" si="21"/>
        <v>4.129454404453833</v>
      </c>
    </row>
    <row r="404" spans="31:32">
      <c r="AE404" s="94">
        <f t="shared" si="22"/>
        <v>1500.107200000034</v>
      </c>
      <c r="AF404" s="173">
        <f t="shared" si="21"/>
        <v>4.1734260482178405</v>
      </c>
    </row>
    <row r="405" spans="31:32">
      <c r="AE405" s="94">
        <f t="shared" si="22"/>
        <v>1500.1075200000341</v>
      </c>
      <c r="AF405" s="173">
        <f t="shared" si="21"/>
        <v>4.2175959801831286</v>
      </c>
    </row>
    <row r="406" spans="31:32">
      <c r="AE406" s="94">
        <f t="shared" si="22"/>
        <v>1500.1078400000342</v>
      </c>
      <c r="AF406" s="173">
        <f t="shared" si="21"/>
        <v>4.2619606154675749</v>
      </c>
    </row>
    <row r="407" spans="31:32">
      <c r="AE407" s="94">
        <f t="shared" si="22"/>
        <v>1500.1081600000343</v>
      </c>
      <c r="AF407" s="173">
        <f t="shared" si="21"/>
        <v>4.3065162937860775</v>
      </c>
    </row>
    <row r="408" spans="31:32">
      <c r="AE408" s="94">
        <f t="shared" si="22"/>
        <v>1500.1084800000344</v>
      </c>
      <c r="AF408" s="173">
        <f t="shared" si="21"/>
        <v>4.3512592795993186</v>
      </c>
    </row>
    <row r="409" spans="31:32">
      <c r="AE409" s="94">
        <f t="shared" si="22"/>
        <v>1500.1088000000345</v>
      </c>
      <c r="AF409" s="173">
        <f t="shared" si="21"/>
        <v>4.3961857622883018</v>
      </c>
    </row>
    <row r="410" spans="31:32">
      <c r="AE410" s="94">
        <f t="shared" si="22"/>
        <v>1500.1091200000346</v>
      </c>
      <c r="AF410" s="173">
        <f t="shared" si="21"/>
        <v>4.4412918563548427</v>
      </c>
    </row>
    <row r="411" spans="31:32">
      <c r="AE411" s="94">
        <f t="shared" si="22"/>
        <v>1500.1094400000347</v>
      </c>
      <c r="AF411" s="173">
        <f t="shared" si="21"/>
        <v>4.486573601648236</v>
      </c>
    </row>
    <row r="412" spans="31:32">
      <c r="AE412" s="94">
        <f t="shared" si="22"/>
        <v>1500.1097600000348</v>
      </c>
      <c r="AF412" s="173">
        <f t="shared" si="21"/>
        <v>4.5320269636182511</v>
      </c>
    </row>
    <row r="413" spans="31:32">
      <c r="AE413" s="94">
        <f t="shared" si="22"/>
        <v>1500.1100800000349</v>
      </c>
      <c r="AF413" s="173">
        <f t="shared" si="21"/>
        <v>4.5776478335946571</v>
      </c>
    </row>
    <row r="414" spans="31:32">
      <c r="AE414" s="94">
        <f t="shared" si="22"/>
        <v>1500.110400000035</v>
      </c>
      <c r="AF414" s="173">
        <f t="shared" si="21"/>
        <v>4.6234320290934114</v>
      </c>
    </row>
    <row r="415" spans="31:32">
      <c r="AE415" s="94">
        <f t="shared" si="22"/>
        <v>1500.1107200000351</v>
      </c>
      <c r="AF415" s="173">
        <f t="shared" si="21"/>
        <v>4.6693752941496918</v>
      </c>
    </row>
    <row r="416" spans="31:32">
      <c r="AE416" s="94">
        <f t="shared" si="22"/>
        <v>1500.1110400000352</v>
      </c>
      <c r="AF416" s="173">
        <f t="shared" si="21"/>
        <v>4.7154732996778899</v>
      </c>
    </row>
    <row r="417" spans="31:32">
      <c r="AE417" s="94">
        <f t="shared" si="22"/>
        <v>1500.1113600000353</v>
      </c>
      <c r="AF417" s="173">
        <f t="shared" si="21"/>
        <v>4.7617216438587153</v>
      </c>
    </row>
    <row r="418" spans="31:32">
      <c r="AE418" s="94">
        <f t="shared" si="22"/>
        <v>1500.1116800000354</v>
      </c>
      <c r="AF418" s="173">
        <f t="shared" si="21"/>
        <v>4.8081158525535175</v>
      </c>
    </row>
    <row r="419" spans="31:32">
      <c r="AE419" s="94">
        <f t="shared" si="22"/>
        <v>1500.1120000000356</v>
      </c>
      <c r="AF419" s="173">
        <f t="shared" si="21"/>
        <v>4.8546513797459365</v>
      </c>
    </row>
    <row r="420" spans="31:32">
      <c r="AE420" s="94">
        <f t="shared" si="22"/>
        <v>1500.1123200000357</v>
      </c>
      <c r="AF420" s="173">
        <f t="shared" si="21"/>
        <v>4.9013236080109941</v>
      </c>
    </row>
    <row r="421" spans="31:32">
      <c r="AE421" s="94">
        <f t="shared" si="22"/>
        <v>1500.1126400000358</v>
      </c>
      <c r="AF421" s="173">
        <f t="shared" si="21"/>
        <v>4.9481278490116827</v>
      </c>
    </row>
    <row r="422" spans="31:32">
      <c r="AE422" s="94">
        <f t="shared" si="22"/>
        <v>1500.1129600000359</v>
      </c>
      <c r="AF422" s="173">
        <f t="shared" si="21"/>
        <v>4.9950593440231623</v>
      </c>
    </row>
    <row r="423" spans="31:32">
      <c r="AE423" s="94">
        <f t="shared" si="22"/>
        <v>1500.113280000036</v>
      </c>
      <c r="AF423" s="173">
        <f t="shared" si="21"/>
        <v>5.0421132644845983</v>
      </c>
    </row>
    <row r="424" spans="31:32">
      <c r="AE424" s="94">
        <f t="shared" si="22"/>
        <v>1500.1136000000361</v>
      </c>
      <c r="AF424" s="173">
        <f t="shared" si="21"/>
        <v>5.0892847125787073</v>
      </c>
    </row>
    <row r="425" spans="31:32">
      <c r="AE425" s="94">
        <f t="shared" si="22"/>
        <v>1500.1139200000362</v>
      </c>
      <c r="AF425" s="173">
        <f t="shared" si="21"/>
        <v>5.1365687218390432</v>
      </c>
    </row>
    <row r="426" spans="31:32">
      <c r="AE426" s="94">
        <f t="shared" si="22"/>
        <v>1500.1142400000363</v>
      </c>
      <c r="AF426" s="173">
        <f t="shared" si="21"/>
        <v>5.1839602577850625</v>
      </c>
    </row>
    <row r="427" spans="31:32">
      <c r="AE427" s="94">
        <f t="shared" si="22"/>
        <v>1500.1145600000364</v>
      </c>
      <c r="AF427" s="173">
        <f t="shared" si="21"/>
        <v>5.2314542185849655</v>
      </c>
    </row>
    <row r="428" spans="31:32">
      <c r="AE428" s="94">
        <f t="shared" si="22"/>
        <v>1500.1148800000365</v>
      </c>
      <c r="AF428" s="173">
        <f t="shared" si="21"/>
        <v>5.2790454357463261</v>
      </c>
    </row>
    <row r="429" spans="31:32">
      <c r="AE429" s="94">
        <f t="shared" si="22"/>
        <v>1500.1152000000366</v>
      </c>
      <c r="AF429" s="173">
        <f t="shared" si="21"/>
        <v>5.3267286748345084</v>
      </c>
    </row>
    <row r="430" spans="31:32">
      <c r="AE430" s="94">
        <f t="shared" si="22"/>
        <v>1500.1155200000367</v>
      </c>
      <c r="AF430" s="173">
        <f t="shared" si="21"/>
        <v>5.3744986362188172</v>
      </c>
    </row>
    <row r="431" spans="31:32">
      <c r="AE431" s="94">
        <f t="shared" si="22"/>
        <v>1500.1158400000368</v>
      </c>
      <c r="AF431" s="173">
        <f t="shared" si="21"/>
        <v>5.4223499558464008</v>
      </c>
    </row>
    <row r="432" spans="31:32">
      <c r="AE432" s="94">
        <f t="shared" si="22"/>
        <v>1500.1161600000369</v>
      </c>
      <c r="AF432" s="173">
        <f t="shared" si="21"/>
        <v>5.4702772060437903</v>
      </c>
    </row>
    <row r="433" spans="31:32">
      <c r="AE433" s="94">
        <f t="shared" si="22"/>
        <v>1500.116480000037</v>
      </c>
      <c r="AF433" s="173">
        <f t="shared" si="21"/>
        <v>5.5182748963460773</v>
      </c>
    </row>
    <row r="434" spans="31:32">
      <c r="AE434" s="94">
        <f t="shared" si="22"/>
        <v>1500.1168000000371</v>
      </c>
      <c r="AF434" s="173">
        <f t="shared" si="21"/>
        <v>5.5663374743536078</v>
      </c>
    </row>
    <row r="435" spans="31:32">
      <c r="AE435" s="94">
        <f t="shared" si="22"/>
        <v>1500.1171200000372</v>
      </c>
      <c r="AF435" s="173">
        <f t="shared" si="21"/>
        <v>5.6144593266161351</v>
      </c>
    </row>
    <row r="436" spans="31:32">
      <c r="AE436" s="94">
        <f t="shared" si="22"/>
        <v>1500.1174400000373</v>
      </c>
      <c r="AF436" s="173">
        <f t="shared" si="21"/>
        <v>5.6626347795443319</v>
      </c>
    </row>
    <row r="437" spans="31:32">
      <c r="AE437" s="94">
        <f t="shared" si="22"/>
        <v>1500.1177600000374</v>
      </c>
      <c r="AF437" s="173">
        <f t="shared" si="21"/>
        <v>5.7108581003485117</v>
      </c>
    </row>
    <row r="438" spans="31:32">
      <c r="AE438" s="94">
        <f t="shared" si="22"/>
        <v>1500.1180800000375</v>
      </c>
      <c r="AF438" s="173">
        <f t="shared" si="21"/>
        <v>5.7591234980044881</v>
      </c>
    </row>
    <row r="439" spans="31:32">
      <c r="AE439" s="94">
        <f t="shared" si="22"/>
        <v>1500.1184000000376</v>
      </c>
      <c r="AF439" s="173">
        <f t="shared" si="21"/>
        <v>5.8074251242463832</v>
      </c>
    </row>
    <row r="440" spans="31:32">
      <c r="AE440" s="94">
        <f t="shared" si="22"/>
        <v>1500.1187200000377</v>
      </c>
      <c r="AF440" s="173">
        <f t="shared" si="21"/>
        <v>5.8557570745862666</v>
      </c>
    </row>
    <row r="441" spans="31:32">
      <c r="AE441" s="94">
        <f t="shared" si="22"/>
        <v>1500.1190400000378</v>
      </c>
      <c r="AF441" s="173">
        <f t="shared" si="21"/>
        <v>5.9041133893604352</v>
      </c>
    </row>
    <row r="442" spans="31:32">
      <c r="AE442" s="94">
        <f t="shared" si="22"/>
        <v>1500.1193600000379</v>
      </c>
      <c r="AF442" s="173">
        <f t="shared" si="21"/>
        <v>5.9524880548021644</v>
      </c>
    </row>
    <row r="443" spans="31:32">
      <c r="AE443" s="94">
        <f t="shared" si="22"/>
        <v>1500.119680000038</v>
      </c>
      <c r="AF443" s="173">
        <f t="shared" si="21"/>
        <v>6.0008750041407426</v>
      </c>
    </row>
    <row r="444" spans="31:32">
      <c r="AE444" s="94">
        <f t="shared" si="22"/>
        <v>1500.1200000000381</v>
      </c>
      <c r="AF444" s="173">
        <f t="shared" si="21"/>
        <v>6.049268118726566</v>
      </c>
    </row>
    <row r="445" spans="31:32">
      <c r="AE445" s="94">
        <f t="shared" si="22"/>
        <v>1500.1203200000382</v>
      </c>
      <c r="AF445" s="173">
        <f t="shared" si="21"/>
        <v>6.0976612291820906</v>
      </c>
    </row>
    <row r="446" spans="31:32">
      <c r="AE446" s="94">
        <f t="shared" si="22"/>
        <v>1500.1206400000383</v>
      </c>
      <c r="AF446" s="173">
        <f t="shared" si="21"/>
        <v>6.1460481165783962</v>
      </c>
    </row>
    <row r="447" spans="31:32">
      <c r="AE447" s="94">
        <f t="shared" si="22"/>
        <v>1500.1209600000384</v>
      </c>
      <c r="AF447" s="173">
        <f t="shared" si="21"/>
        <v>6.1944225136371216</v>
      </c>
    </row>
    <row r="448" spans="31:32">
      <c r="AE448" s="94">
        <f t="shared" si="22"/>
        <v>1500.1212800000385</v>
      </c>
      <c r="AF448" s="173">
        <f t="shared" si="21"/>
        <v>6.242778105957508</v>
      </c>
    </row>
    <row r="449" spans="31:32">
      <c r="AE449" s="94">
        <f t="shared" si="22"/>
        <v>1500.1216000000386</v>
      </c>
      <c r="AF449" s="173">
        <f t="shared" si="21"/>
        <v>6.2911085332682743</v>
      </c>
    </row>
    <row r="450" spans="31:32">
      <c r="AE450" s="94">
        <f t="shared" si="22"/>
        <v>1500.1219200000387</v>
      </c>
      <c r="AF450" s="173">
        <f t="shared" si="21"/>
        <v>6.33940739070405</v>
      </c>
    </row>
    <row r="451" spans="31:32">
      <c r="AE451" s="94">
        <f t="shared" si="22"/>
        <v>1500.1222400000388</v>
      </c>
      <c r="AF451" s="173">
        <f t="shared" si="21"/>
        <v>6.3876682301060388</v>
      </c>
    </row>
    <row r="452" spans="31:32">
      <c r="AE452" s="94">
        <f t="shared" si="22"/>
        <v>1500.1225600000389</v>
      </c>
      <c r="AF452" s="173">
        <f t="shared" si="21"/>
        <v>6.4358845613466364</v>
      </c>
    </row>
    <row r="453" spans="31:32">
      <c r="AE453" s="94">
        <f t="shared" si="22"/>
        <v>1500.122880000039</v>
      </c>
      <c r="AF453" s="173">
        <f t="shared" ref="AF453:AF516" si="23">EXP(-((AE453-$C$7)^2)/(2*$C$6^2))/(SQRT(2*PI())*$C$6)</f>
        <v>6.4840498536776323</v>
      </c>
    </row>
    <row r="454" spans="31:32">
      <c r="AE454" s="94">
        <f t="shared" ref="AE454:AE517" si="24">AE453+$AF$65</f>
        <v>1500.1232000000391</v>
      </c>
      <c r="AF454" s="173">
        <f t="shared" si="23"/>
        <v>6.532157537101706</v>
      </c>
    </row>
    <row r="455" spans="31:32">
      <c r="AE455" s="94">
        <f t="shared" si="24"/>
        <v>1500.1235200000392</v>
      </c>
      <c r="AF455" s="173">
        <f t="shared" si="23"/>
        <v>6.5802010037668079</v>
      </c>
    </row>
    <row r="456" spans="31:32">
      <c r="AE456" s="94">
        <f t="shared" si="24"/>
        <v>1500.1238400000393</v>
      </c>
      <c r="AF456" s="173">
        <f t="shared" si="23"/>
        <v>6.6281736093831096</v>
      </c>
    </row>
    <row r="457" spans="31:32">
      <c r="AE457" s="94">
        <f t="shared" si="24"/>
        <v>1500.1241600000394</v>
      </c>
      <c r="AF457" s="173">
        <f t="shared" si="23"/>
        <v>6.6760686746621154</v>
      </c>
    </row>
    <row r="458" spans="31:32">
      <c r="AE458" s="94">
        <f t="shared" si="24"/>
        <v>1500.1244800000395</v>
      </c>
      <c r="AF458" s="173">
        <f t="shared" si="23"/>
        <v>6.7238794867775562</v>
      </c>
    </row>
    <row r="459" spans="31:32">
      <c r="AE459" s="94">
        <f t="shared" si="24"/>
        <v>1500.1248000000396</v>
      </c>
      <c r="AF459" s="173">
        <f t="shared" si="23"/>
        <v>6.7715993008476438</v>
      </c>
    </row>
    <row r="460" spans="31:32">
      <c r="AE460" s="94">
        <f t="shared" si="24"/>
        <v>1500.1251200000397</v>
      </c>
      <c r="AF460" s="173">
        <f t="shared" si="23"/>
        <v>6.8192213414383023</v>
      </c>
    </row>
    <row r="461" spans="31:32">
      <c r="AE461" s="94">
        <f t="shared" si="24"/>
        <v>1500.1254400000398</v>
      </c>
      <c r="AF461" s="173">
        <f t="shared" si="23"/>
        <v>6.866738804086908</v>
      </c>
    </row>
    <row r="462" spans="31:32">
      <c r="AE462" s="94">
        <f t="shared" si="24"/>
        <v>1500.1257600000399</v>
      </c>
      <c r="AF462" s="173">
        <f t="shared" si="23"/>
        <v>6.9141448568461312</v>
      </c>
    </row>
    <row r="463" spans="31:32">
      <c r="AE463" s="94">
        <f t="shared" si="24"/>
        <v>1500.12608000004</v>
      </c>
      <c r="AF463" s="173">
        <f t="shared" si="23"/>
        <v>6.9614326418473924</v>
      </c>
    </row>
    <row r="464" spans="31:32">
      <c r="AE464" s="94">
        <f t="shared" si="24"/>
        <v>1500.1264000000401</v>
      </c>
      <c r="AF464" s="173">
        <f t="shared" si="23"/>
        <v>7.0085952768835087</v>
      </c>
    </row>
    <row r="465" spans="31:32">
      <c r="AE465" s="94">
        <f t="shared" si="24"/>
        <v>1500.1267200000402</v>
      </c>
      <c r="AF465" s="173">
        <f t="shared" si="23"/>
        <v>7.0556258570100079</v>
      </c>
    </row>
    <row r="466" spans="31:32">
      <c r="AE466" s="94">
        <f t="shared" si="24"/>
        <v>1500.1270400000403</v>
      </c>
      <c r="AF466" s="173">
        <f t="shared" si="23"/>
        <v>7.1025174561646551</v>
      </c>
    </row>
    <row r="467" spans="31:32">
      <c r="AE467" s="94">
        <f t="shared" si="24"/>
        <v>1500.1273600000404</v>
      </c>
      <c r="AF467" s="173">
        <f t="shared" si="23"/>
        <v>7.1492631288046731</v>
      </c>
    </row>
    <row r="468" spans="31:32">
      <c r="AE468" s="94">
        <f t="shared" si="24"/>
        <v>1500.1276800000405</v>
      </c>
      <c r="AF468" s="173">
        <f t="shared" si="23"/>
        <v>7.1958559115611571</v>
      </c>
    </row>
    <row r="469" spans="31:32">
      <c r="AE469" s="94">
        <f t="shared" si="24"/>
        <v>1500.1280000000406</v>
      </c>
      <c r="AF469" s="173">
        <f t="shared" si="23"/>
        <v>7.242288824910144</v>
      </c>
    </row>
    <row r="470" spans="31:32">
      <c r="AE470" s="94">
        <f t="shared" si="24"/>
        <v>1500.1283200000407</v>
      </c>
      <c r="AF470" s="173">
        <f t="shared" si="23"/>
        <v>7.2885548748598277</v>
      </c>
    </row>
    <row r="471" spans="31:32">
      <c r="AE471" s="94">
        <f t="shared" si="24"/>
        <v>1500.1286400000408</v>
      </c>
      <c r="AF471" s="173">
        <f t="shared" si="23"/>
        <v>7.3346470546533356</v>
      </c>
    </row>
    <row r="472" spans="31:32">
      <c r="AE472" s="94">
        <f t="shared" si="24"/>
        <v>1500.1289600000409</v>
      </c>
      <c r="AF472" s="173">
        <f t="shared" si="23"/>
        <v>7.3805583464865636</v>
      </c>
    </row>
    <row r="473" spans="31:32">
      <c r="AE473" s="94">
        <f t="shared" si="24"/>
        <v>1500.129280000041</v>
      </c>
      <c r="AF473" s="173">
        <f t="shared" si="23"/>
        <v>7.4262817232404501</v>
      </c>
    </row>
    <row r="474" spans="31:32">
      <c r="AE474" s="94">
        <f t="shared" si="24"/>
        <v>1500.1296000000411</v>
      </c>
      <c r="AF474" s="173">
        <f t="shared" si="23"/>
        <v>7.4718101502271619</v>
      </c>
    </row>
    <row r="475" spans="31:32">
      <c r="AE475" s="94">
        <f t="shared" si="24"/>
        <v>1500.1299200000412</v>
      </c>
      <c r="AF475" s="173">
        <f t="shared" si="23"/>
        <v>7.5171365869495617</v>
      </c>
    </row>
    <row r="476" spans="31:32">
      <c r="AE476" s="94">
        <f t="shared" si="24"/>
        <v>1500.1302400000413</v>
      </c>
      <c r="AF476" s="173">
        <f t="shared" si="23"/>
        <v>7.5622539888733966</v>
      </c>
    </row>
    <row r="477" spans="31:32">
      <c r="AE477" s="94">
        <f t="shared" si="24"/>
        <v>1500.1305600000414</v>
      </c>
      <c r="AF477" s="173">
        <f t="shared" si="23"/>
        <v>7.6071553092115911</v>
      </c>
    </row>
    <row r="478" spans="31:32">
      <c r="AE478" s="94">
        <f t="shared" si="24"/>
        <v>1500.1308800000415</v>
      </c>
      <c r="AF478" s="173">
        <f t="shared" si="23"/>
        <v>7.6518335007200191</v>
      </c>
    </row>
    <row r="479" spans="31:32">
      <c r="AE479" s="94">
        <f t="shared" si="24"/>
        <v>1500.1312000000416</v>
      </c>
      <c r="AF479" s="173">
        <f t="shared" si="23"/>
        <v>7.6962815175041488</v>
      </c>
    </row>
    <row r="480" spans="31:32">
      <c r="AE480" s="94">
        <f t="shared" si="24"/>
        <v>1500.1315200000417</v>
      </c>
      <c r="AF480" s="173">
        <f t="shared" si="23"/>
        <v>7.7404923168359243</v>
      </c>
    </row>
    <row r="481" spans="31:32">
      <c r="AE481" s="94">
        <f t="shared" si="24"/>
        <v>1500.1318400000418</v>
      </c>
      <c r="AF481" s="173">
        <f t="shared" si="23"/>
        <v>7.7844588609802452</v>
      </c>
    </row>
    <row r="482" spans="31:32">
      <c r="AE482" s="94">
        <f t="shared" si="24"/>
        <v>1500.1321600000419</v>
      </c>
      <c r="AF482" s="173">
        <f t="shared" si="23"/>
        <v>7.8281741190303835</v>
      </c>
    </row>
    <row r="483" spans="31:32">
      <c r="AE483" s="94">
        <f t="shared" si="24"/>
        <v>1500.1324800000421</v>
      </c>
      <c r="AF483" s="173">
        <f t="shared" si="23"/>
        <v>7.8716310687517037</v>
      </c>
    </row>
    <row r="484" spans="31:32">
      <c r="AE484" s="94">
        <f t="shared" si="24"/>
        <v>1500.1328000000422</v>
      </c>
      <c r="AF484" s="173">
        <f t="shared" si="23"/>
        <v>7.9148226984330137</v>
      </c>
    </row>
    <row r="485" spans="31:32">
      <c r="AE485" s="94">
        <f t="shared" si="24"/>
        <v>1500.1331200000423</v>
      </c>
      <c r="AF485" s="173">
        <f t="shared" si="23"/>
        <v>7.9577420087448676</v>
      </c>
    </row>
    <row r="486" spans="31:32">
      <c r="AE486" s="94">
        <f t="shared" si="24"/>
        <v>1500.1334400000424</v>
      </c>
      <c r="AF486" s="173">
        <f t="shared" si="23"/>
        <v>8.000382014604158</v>
      </c>
    </row>
    <row r="487" spans="31:32">
      <c r="AE487" s="94">
        <f t="shared" si="24"/>
        <v>1500.1337600000425</v>
      </c>
      <c r="AF487" s="173">
        <f t="shared" si="23"/>
        <v>8.0427357470443059</v>
      </c>
    </row>
    <row r="488" spans="31:32">
      <c r="AE488" s="94">
        <f t="shared" si="24"/>
        <v>1500.1340800000426</v>
      </c>
      <c r="AF488" s="173">
        <f t="shared" si="23"/>
        <v>8.0847962550903638</v>
      </c>
    </row>
    <row r="489" spans="31:32">
      <c r="AE489" s="94">
        <f t="shared" si="24"/>
        <v>1500.1344000000427</v>
      </c>
      <c r="AF489" s="173">
        <f t="shared" si="23"/>
        <v>8.1265566076383244</v>
      </c>
    </row>
    <row r="490" spans="31:32">
      <c r="AE490" s="94">
        <f t="shared" si="24"/>
        <v>1500.1347200000428</v>
      </c>
      <c r="AF490" s="173">
        <f t="shared" si="23"/>
        <v>8.1680098953379563</v>
      </c>
    </row>
    <row r="491" spans="31:32">
      <c r="AE491" s="94">
        <f t="shared" si="24"/>
        <v>1500.1350400000429</v>
      </c>
      <c r="AF491" s="173">
        <f t="shared" si="23"/>
        <v>8.2091492324784294</v>
      </c>
    </row>
    <row r="492" spans="31:32">
      <c r="AE492" s="94">
        <f t="shared" si="24"/>
        <v>1500.135360000043</v>
      </c>
      <c r="AF492" s="173">
        <f t="shared" si="23"/>
        <v>8.2499677588760605</v>
      </c>
    </row>
    <row r="493" spans="31:32">
      <c r="AE493" s="94">
        <f t="shared" si="24"/>
        <v>1500.1356800000431</v>
      </c>
      <c r="AF493" s="173">
        <f t="shared" si="23"/>
        <v>8.2904586417634043</v>
      </c>
    </row>
    <row r="494" spans="31:32">
      <c r="AE494" s="94">
        <f t="shared" si="24"/>
        <v>1500.1360000000432</v>
      </c>
      <c r="AF494" s="173">
        <f t="shared" si="23"/>
        <v>8.3306150776790346</v>
      </c>
    </row>
    <row r="495" spans="31:32">
      <c r="AE495" s="94">
        <f t="shared" si="24"/>
        <v>1500.1363200000433</v>
      </c>
      <c r="AF495" s="173">
        <f t="shared" si="23"/>
        <v>8.3704302943572486</v>
      </c>
    </row>
    <row r="496" spans="31:32">
      <c r="AE496" s="94">
        <f t="shared" si="24"/>
        <v>1500.1366400000434</v>
      </c>
      <c r="AF496" s="173">
        <f t="shared" si="23"/>
        <v>8.4098975526169699</v>
      </c>
    </row>
    <row r="497" spans="31:32">
      <c r="AE497" s="94">
        <f t="shared" si="24"/>
        <v>1500.1369600000435</v>
      </c>
      <c r="AF497" s="173">
        <f t="shared" si="23"/>
        <v>8.4490101482491404</v>
      </c>
    </row>
    <row r="498" spans="31:32">
      <c r="AE498" s="94">
        <f t="shared" si="24"/>
        <v>1500.1372800000436</v>
      </c>
      <c r="AF498" s="173">
        <f t="shared" si="23"/>
        <v>8.487761413901854</v>
      </c>
    </row>
    <row r="499" spans="31:32">
      <c r="AE499" s="94">
        <f t="shared" si="24"/>
        <v>1500.1376000000437</v>
      </c>
      <c r="AF499" s="173">
        <f t="shared" si="23"/>
        <v>8.5261447209624883</v>
      </c>
    </row>
    <row r="500" spans="31:32">
      <c r="AE500" s="94">
        <f t="shared" si="24"/>
        <v>1500.1379200000438</v>
      </c>
      <c r="AF500" s="173">
        <f t="shared" si="23"/>
        <v>8.5641534814361115</v>
      </c>
    </row>
    <row r="501" spans="31:32">
      <c r="AE501" s="94">
        <f t="shared" si="24"/>
        <v>1500.1382400000439</v>
      </c>
      <c r="AF501" s="173">
        <f t="shared" si="23"/>
        <v>8.6017811498194146</v>
      </c>
    </row>
    <row r="502" spans="31:32">
      <c r="AE502" s="94">
        <f t="shared" si="24"/>
        <v>1500.138560000044</v>
      </c>
      <c r="AF502" s="173">
        <f t="shared" si="23"/>
        <v>8.6390212249694347</v>
      </c>
    </row>
    <row r="503" spans="31:32">
      <c r="AE503" s="94">
        <f t="shared" si="24"/>
        <v>1500.1388800000441</v>
      </c>
      <c r="AF503" s="173">
        <f t="shared" si="23"/>
        <v>8.6758672519663147</v>
      </c>
    </row>
    <row r="504" spans="31:32">
      <c r="AE504" s="94">
        <f t="shared" si="24"/>
        <v>1500.1392000000442</v>
      </c>
      <c r="AF504" s="173">
        <f t="shared" si="23"/>
        <v>8.7123128239693735</v>
      </c>
    </row>
    <row r="505" spans="31:32">
      <c r="AE505" s="94">
        <f t="shared" si="24"/>
        <v>1500.1395200000443</v>
      </c>
      <c r="AF505" s="173">
        <f t="shared" si="23"/>
        <v>8.7483515840657251</v>
      </c>
    </row>
    <row r="506" spans="31:32">
      <c r="AE506" s="94">
        <f t="shared" si="24"/>
        <v>1500.1398400000444</v>
      </c>
      <c r="AF506" s="173">
        <f t="shared" si="23"/>
        <v>8.7839772271107233</v>
      </c>
    </row>
    <row r="507" spans="31:32">
      <c r="AE507" s="94">
        <f t="shared" si="24"/>
        <v>1500.1401600000445</v>
      </c>
      <c r="AF507" s="173">
        <f t="shared" si="23"/>
        <v>8.8191835015594719</v>
      </c>
    </row>
    <row r="508" spans="31:32">
      <c r="AE508" s="94">
        <f t="shared" si="24"/>
        <v>1500.1404800000446</v>
      </c>
      <c r="AF508" s="173">
        <f t="shared" si="23"/>
        <v>8.8539642112886643</v>
      </c>
    </row>
    <row r="509" spans="31:32">
      <c r="AE509" s="94">
        <f t="shared" si="24"/>
        <v>1500.1408000000447</v>
      </c>
      <c r="AF509" s="173">
        <f t="shared" si="23"/>
        <v>8.8883132174080188</v>
      </c>
    </row>
    <row r="510" spans="31:32">
      <c r="AE510" s="94">
        <f t="shared" si="24"/>
        <v>1500.1411200000448</v>
      </c>
      <c r="AF510" s="173">
        <f t="shared" si="23"/>
        <v>8.9222244400605675</v>
      </c>
    </row>
    <row r="511" spans="31:32">
      <c r="AE511" s="94">
        <f t="shared" si="24"/>
        <v>1500.1414400000449</v>
      </c>
      <c r="AF511" s="173">
        <f t="shared" si="23"/>
        <v>8.9556918602110507</v>
      </c>
    </row>
    <row r="512" spans="31:32">
      <c r="AE512" s="94">
        <f t="shared" si="24"/>
        <v>1500.141760000045</v>
      </c>
      <c r="AF512" s="173">
        <f t="shared" si="23"/>
        <v>8.9887095214217076</v>
      </c>
    </row>
    <row r="513" spans="31:32">
      <c r="AE513" s="94">
        <f t="shared" si="24"/>
        <v>1500.1420800000451</v>
      </c>
      <c r="AF513" s="173">
        <f t="shared" si="23"/>
        <v>9.0212715316146976</v>
      </c>
    </row>
    <row r="514" spans="31:32">
      <c r="AE514" s="94">
        <f t="shared" si="24"/>
        <v>1500.1424000000452</v>
      </c>
      <c r="AF514" s="173">
        <f t="shared" si="23"/>
        <v>9.0533720648204614</v>
      </c>
    </row>
    <row r="515" spans="31:32">
      <c r="AE515" s="94">
        <f t="shared" si="24"/>
        <v>1500.1427200000453</v>
      </c>
      <c r="AF515" s="173">
        <f t="shared" si="23"/>
        <v>9.0850053629112733</v>
      </c>
    </row>
    <row r="516" spans="31:32">
      <c r="AE516" s="94">
        <f t="shared" si="24"/>
        <v>1500.1430400000454</v>
      </c>
      <c r="AF516" s="173">
        <f t="shared" si="23"/>
        <v>9.1161657373192622</v>
      </c>
    </row>
    <row r="517" spans="31:32">
      <c r="AE517" s="94">
        <f t="shared" si="24"/>
        <v>1500.1433600000455</v>
      </c>
      <c r="AF517" s="173">
        <f t="shared" ref="AF517:AF580" si="25">EXP(-((AE517-$C$7)^2)/(2*$C$6^2))/(SQRT(2*PI())*$C$6)</f>
        <v>9.1468475707382133</v>
      </c>
    </row>
    <row r="518" spans="31:32">
      <c r="AE518" s="94">
        <f t="shared" ref="AE518:AE581" si="26">AE517+$AF$65</f>
        <v>1500.1436800000456</v>
      </c>
      <c r="AF518" s="173">
        <f t="shared" si="25"/>
        <v>9.1770453188083891</v>
      </c>
    </row>
    <row r="519" spans="31:32">
      <c r="AE519" s="94">
        <f t="shared" si="26"/>
        <v>1500.1440000000457</v>
      </c>
      <c r="AF519" s="173">
        <f t="shared" si="25"/>
        <v>9.2067535117837309</v>
      </c>
    </row>
    <row r="520" spans="31:32">
      <c r="AE520" s="94">
        <f t="shared" si="26"/>
        <v>1500.1443200000458</v>
      </c>
      <c r="AF520" s="173">
        <f t="shared" si="25"/>
        <v>9.2359667561806678</v>
      </c>
    </row>
    <row r="521" spans="31:32">
      <c r="AE521" s="94">
        <f t="shared" si="26"/>
        <v>1500.1446400000459</v>
      </c>
      <c r="AF521" s="173">
        <f t="shared" si="25"/>
        <v>9.264679736407901</v>
      </c>
    </row>
    <row r="522" spans="31:32">
      <c r="AE522" s="94">
        <f t="shared" si="26"/>
        <v>1500.144960000046</v>
      </c>
      <c r="AF522" s="173">
        <f t="shared" si="25"/>
        <v>9.2928872163764282</v>
      </c>
    </row>
    <row r="523" spans="31:32">
      <c r="AE523" s="94">
        <f t="shared" si="26"/>
        <v>1500.1452800000461</v>
      </c>
      <c r="AF523" s="173">
        <f t="shared" si="25"/>
        <v>9.3205840410891572</v>
      </c>
    </row>
    <row r="524" spans="31:32">
      <c r="AE524" s="94">
        <f t="shared" si="26"/>
        <v>1500.1456000000462</v>
      </c>
      <c r="AF524" s="173">
        <f t="shared" si="25"/>
        <v>9.3477651382094216</v>
      </c>
    </row>
    <row r="525" spans="31:32">
      <c r="AE525" s="94">
        <f t="shared" si="26"/>
        <v>1500.1459200000463</v>
      </c>
      <c r="AF525" s="173">
        <f t="shared" si="25"/>
        <v>9.3744255196077244</v>
      </c>
    </row>
    <row r="526" spans="31:32">
      <c r="AE526" s="94">
        <f t="shared" si="26"/>
        <v>1500.1462400000464</v>
      </c>
      <c r="AF526" s="173">
        <f t="shared" si="25"/>
        <v>9.4005602828860635</v>
      </c>
    </row>
    <row r="527" spans="31:32">
      <c r="AE527" s="94">
        <f t="shared" si="26"/>
        <v>1500.1465600000465</v>
      </c>
      <c r="AF527" s="173">
        <f t="shared" si="25"/>
        <v>9.4261646128791767</v>
      </c>
    </row>
    <row r="528" spans="31:32">
      <c r="AE528" s="94">
        <f t="shared" si="26"/>
        <v>1500.1468800000466</v>
      </c>
      <c r="AF528" s="173">
        <f t="shared" si="25"/>
        <v>9.4512337831320838</v>
      </c>
    </row>
    <row r="529" spans="31:32">
      <c r="AE529" s="94">
        <f t="shared" si="26"/>
        <v>1500.1472000000467</v>
      </c>
      <c r="AF529" s="173">
        <f t="shared" si="25"/>
        <v>9.4757631573532475</v>
      </c>
    </row>
    <row r="530" spans="31:32">
      <c r="AE530" s="94">
        <f t="shared" si="26"/>
        <v>1500.1475200000468</v>
      </c>
      <c r="AF530" s="173">
        <f t="shared" si="25"/>
        <v>9.4997481908427854</v>
      </c>
    </row>
    <row r="531" spans="31:32">
      <c r="AE531" s="94">
        <f t="shared" si="26"/>
        <v>1500.1478400000469</v>
      </c>
      <c r="AF531" s="173">
        <f t="shared" si="25"/>
        <v>9.5231844318950589</v>
      </c>
    </row>
    <row r="532" spans="31:32">
      <c r="AE532" s="94">
        <f t="shared" si="26"/>
        <v>1500.148160000047</v>
      </c>
      <c r="AF532" s="173">
        <f t="shared" si="25"/>
        <v>9.5460675231750987</v>
      </c>
    </row>
    <row r="533" spans="31:32">
      <c r="AE533" s="94">
        <f t="shared" si="26"/>
        <v>1500.1484800000471</v>
      </c>
      <c r="AF533" s="173">
        <f t="shared" si="25"/>
        <v>9.5683932030681973</v>
      </c>
    </row>
    <row r="534" spans="31:32">
      <c r="AE534" s="94">
        <f t="shared" si="26"/>
        <v>1500.1488000000472</v>
      </c>
      <c r="AF534" s="173">
        <f t="shared" si="25"/>
        <v>9.5901573070021477</v>
      </c>
    </row>
    <row r="535" spans="31:32">
      <c r="AE535" s="94">
        <f t="shared" si="26"/>
        <v>1500.1491200000473</v>
      </c>
      <c r="AF535" s="173">
        <f t="shared" si="25"/>
        <v>9.6113557687415252</v>
      </c>
    </row>
    <row r="536" spans="31:32">
      <c r="AE536" s="94">
        <f t="shared" si="26"/>
        <v>1500.1494400000474</v>
      </c>
      <c r="AF536" s="173">
        <f t="shared" si="25"/>
        <v>9.6319846216534373</v>
      </c>
    </row>
    <row r="537" spans="31:32">
      <c r="AE537" s="94">
        <f t="shared" si="26"/>
        <v>1500.1497600000475</v>
      </c>
      <c r="AF537" s="173">
        <f t="shared" si="25"/>
        <v>9.6520399999442201</v>
      </c>
    </row>
    <row r="538" spans="31:32">
      <c r="AE538" s="94">
        <f t="shared" si="26"/>
        <v>1500.1500800000476</v>
      </c>
      <c r="AF538" s="173">
        <f t="shared" si="25"/>
        <v>9.6715181398665244</v>
      </c>
    </row>
    <row r="539" spans="31:32">
      <c r="AE539" s="94">
        <f t="shared" si="26"/>
        <v>1500.1504000000477</v>
      </c>
      <c r="AF539" s="173">
        <f t="shared" si="25"/>
        <v>9.6904153808962601</v>
      </c>
    </row>
    <row r="540" spans="31:32">
      <c r="AE540" s="94">
        <f t="shared" si="26"/>
        <v>1500.1507200000478</v>
      </c>
      <c r="AF540" s="173">
        <f t="shared" si="25"/>
        <v>9.7087281668788954</v>
      </c>
    </row>
    <row r="541" spans="31:32">
      <c r="AE541" s="94">
        <f t="shared" si="26"/>
        <v>1500.1510400000479</v>
      </c>
      <c r="AF541" s="173">
        <f t="shared" si="25"/>
        <v>9.7264530471446058</v>
      </c>
    </row>
    <row r="542" spans="31:32">
      <c r="AE542" s="94">
        <f t="shared" si="26"/>
        <v>1500.151360000048</v>
      </c>
      <c r="AF542" s="173">
        <f t="shared" si="25"/>
        <v>9.7435866775917681</v>
      </c>
    </row>
    <row r="543" spans="31:32">
      <c r="AE543" s="94">
        <f t="shared" si="26"/>
        <v>1500.1516800000481</v>
      </c>
      <c r="AF543" s="173">
        <f t="shared" si="25"/>
        <v>9.7601258217383524</v>
      </c>
    </row>
    <row r="544" spans="31:32">
      <c r="AE544" s="94">
        <f t="shared" si="26"/>
        <v>1500.1520000000482</v>
      </c>
      <c r="AF544" s="173">
        <f t="shared" si="25"/>
        <v>9.7760673517407213</v>
      </c>
    </row>
    <row r="545" spans="31:32">
      <c r="AE545" s="94">
        <f t="shared" si="26"/>
        <v>1500.1523200000483</v>
      </c>
      <c r="AF545" s="173">
        <f t="shared" si="25"/>
        <v>9.7914082493793977</v>
      </c>
    </row>
    <row r="546" spans="31:32">
      <c r="AE546" s="94">
        <f t="shared" si="26"/>
        <v>1500.1526400000485</v>
      </c>
      <c r="AF546" s="173">
        <f t="shared" si="25"/>
        <v>9.8061456070113788</v>
      </c>
    </row>
    <row r="547" spans="31:32">
      <c r="AE547" s="94">
        <f t="shared" si="26"/>
        <v>1500.1529600000486</v>
      </c>
      <c r="AF547" s="173">
        <f t="shared" si="25"/>
        <v>9.8202766284885552</v>
      </c>
    </row>
    <row r="548" spans="31:32">
      <c r="AE548" s="94">
        <f t="shared" si="26"/>
        <v>1500.1532800000487</v>
      </c>
      <c r="AF548" s="173">
        <f t="shared" si="25"/>
        <v>9.8337986300418336</v>
      </c>
    </row>
    <row r="549" spans="31:32">
      <c r="AE549" s="94">
        <f t="shared" si="26"/>
        <v>1500.1536000000488</v>
      </c>
      <c r="AF549" s="173">
        <f t="shared" si="25"/>
        <v>9.8467090411305929</v>
      </c>
    </row>
    <row r="550" spans="31:32">
      <c r="AE550" s="94">
        <f t="shared" si="26"/>
        <v>1500.1539200000489</v>
      </c>
      <c r="AF550" s="173">
        <f t="shared" si="25"/>
        <v>9.8590054052570579</v>
      </c>
    </row>
    <row r="551" spans="31:32">
      <c r="AE551" s="94">
        <f t="shared" si="26"/>
        <v>1500.154240000049</v>
      </c>
      <c r="AF551" s="173">
        <f t="shared" si="25"/>
        <v>9.870685380745277</v>
      </c>
    </row>
    <row r="552" spans="31:32">
      <c r="AE552" s="94">
        <f t="shared" si="26"/>
        <v>1500.1545600000491</v>
      </c>
      <c r="AF552" s="173">
        <f t="shared" si="25"/>
        <v>9.8817467414843136</v>
      </c>
    </row>
    <row r="553" spans="31:32">
      <c r="AE553" s="94">
        <f t="shared" si="26"/>
        <v>1500.1548800000492</v>
      </c>
      <c r="AF553" s="173">
        <f t="shared" si="25"/>
        <v>9.8921873776353468</v>
      </c>
    </row>
    <row r="554" spans="31:32">
      <c r="AE554" s="94">
        <f t="shared" si="26"/>
        <v>1500.1552000000493</v>
      </c>
      <c r="AF554" s="173">
        <f t="shared" si="25"/>
        <v>9.9020052963023666</v>
      </c>
    </row>
    <row r="555" spans="31:32">
      <c r="AE555" s="94">
        <f t="shared" si="26"/>
        <v>1500.1555200000494</v>
      </c>
      <c r="AF555" s="173">
        <f t="shared" si="25"/>
        <v>9.9111986221661486</v>
      </c>
    </row>
    <row r="556" spans="31:32">
      <c r="AE556" s="94">
        <f t="shared" si="26"/>
        <v>1500.1558400000495</v>
      </c>
      <c r="AF556" s="173">
        <f t="shared" si="25"/>
        <v>9.9197655980812485</v>
      </c>
    </row>
    <row r="557" spans="31:32">
      <c r="AE557" s="94">
        <f t="shared" si="26"/>
        <v>1500.1561600000496</v>
      </c>
      <c r="AF557" s="173">
        <f t="shared" si="25"/>
        <v>9.9277045856357269</v>
      </c>
    </row>
    <row r="558" spans="31:32">
      <c r="AE558" s="94">
        <f t="shared" si="26"/>
        <v>1500.1564800000497</v>
      </c>
      <c r="AF558" s="173">
        <f t="shared" si="25"/>
        <v>9.9350140656733767</v>
      </c>
    </row>
    <row r="559" spans="31:32">
      <c r="AE559" s="94">
        <f t="shared" si="26"/>
        <v>1500.1568000000498</v>
      </c>
      <c r="AF559" s="173">
        <f t="shared" si="25"/>
        <v>9.9416926387781999</v>
      </c>
    </row>
    <row r="560" spans="31:32">
      <c r="AE560" s="94">
        <f t="shared" si="26"/>
        <v>1500.1571200000499</v>
      </c>
      <c r="AF560" s="173">
        <f t="shared" si="25"/>
        <v>9.9477390257209368</v>
      </c>
    </row>
    <row r="561" spans="31:32">
      <c r="AE561" s="94">
        <f t="shared" si="26"/>
        <v>1500.15744000005</v>
      </c>
      <c r="AF561" s="173">
        <f t="shared" si="25"/>
        <v>9.9531520678674319</v>
      </c>
    </row>
    <row r="562" spans="31:32">
      <c r="AE562" s="94">
        <f t="shared" si="26"/>
        <v>1500.1577600000501</v>
      </c>
      <c r="AF562" s="173">
        <f t="shared" si="25"/>
        <v>9.957930727548657</v>
      </c>
    </row>
    <row r="563" spans="31:32">
      <c r="AE563" s="94">
        <f t="shared" si="26"/>
        <v>1500.1580800000502</v>
      </c>
      <c r="AF563" s="173">
        <f t="shared" si="25"/>
        <v>9.9620740883922458</v>
      </c>
    </row>
    <row r="564" spans="31:32">
      <c r="AE564" s="94">
        <f t="shared" si="26"/>
        <v>1500.1584000000503</v>
      </c>
      <c r="AF564" s="173">
        <f t="shared" si="25"/>
        <v>9.9655813556153632</v>
      </c>
    </row>
    <row r="565" spans="31:32">
      <c r="AE565" s="94">
        <f t="shared" si="26"/>
        <v>1500.1587200000504</v>
      </c>
      <c r="AF565" s="173">
        <f t="shared" si="25"/>
        <v>9.9684518562787829</v>
      </c>
    </row>
    <row r="566" spans="31:32">
      <c r="AE566" s="94">
        <f t="shared" si="26"/>
        <v>1500.1590400000505</v>
      </c>
      <c r="AF566" s="173">
        <f t="shared" si="25"/>
        <v>9.9706850395020901</v>
      </c>
    </row>
    <row r="567" spans="31:32">
      <c r="AE567" s="94">
        <f t="shared" si="26"/>
        <v>1500.1593600000506</v>
      </c>
      <c r="AF567" s="173">
        <f t="shared" si="25"/>
        <v>9.972280476639872</v>
      </c>
    </row>
    <row r="568" spans="31:32">
      <c r="AE568" s="94">
        <f t="shared" si="26"/>
        <v>1500.1596800000507</v>
      </c>
      <c r="AF568" s="173">
        <f t="shared" si="25"/>
        <v>9.9732378614188377</v>
      </c>
    </row>
    <row r="569" spans="31:32">
      <c r="AE569" s="94">
        <f t="shared" si="26"/>
        <v>1500.1600000000508</v>
      </c>
      <c r="AF569" s="173">
        <f t="shared" si="25"/>
        <v>9.9735570100358188</v>
      </c>
    </row>
    <row r="570" spans="31:32">
      <c r="AE570" s="94">
        <f t="shared" si="26"/>
        <v>1500.1603200000509</v>
      </c>
      <c r="AF570" s="173">
        <f t="shared" si="25"/>
        <v>9.973237861216564</v>
      </c>
    </row>
    <row r="571" spans="31:32">
      <c r="AE571" s="94">
        <f t="shared" si="26"/>
        <v>1500.160640000051</v>
      </c>
      <c r="AF571" s="173">
        <f t="shared" si="25"/>
        <v>9.9722804762353601</v>
      </c>
    </row>
    <row r="572" spans="31:32">
      <c r="AE572" s="94">
        <f t="shared" si="26"/>
        <v>1500.1609600000511</v>
      </c>
      <c r="AF572" s="173">
        <f t="shared" si="25"/>
        <v>9.9706850388954216</v>
      </c>
    </row>
    <row r="573" spans="31:32">
      <c r="AE573" s="94">
        <f t="shared" si="26"/>
        <v>1500.1612800000512</v>
      </c>
      <c r="AF573" s="173">
        <f t="shared" si="25"/>
        <v>9.9684518554700734</v>
      </c>
    </row>
    <row r="574" spans="31:32">
      <c r="AE574" s="94">
        <f t="shared" si="26"/>
        <v>1500.1616000000513</v>
      </c>
      <c r="AF574" s="173">
        <f t="shared" si="25"/>
        <v>9.9655813546047671</v>
      </c>
    </row>
    <row r="575" spans="31:32">
      <c r="AE575" s="94">
        <f t="shared" si="26"/>
        <v>1500.1619200000514</v>
      </c>
      <c r="AF575" s="173">
        <f t="shared" si="25"/>
        <v>9.9620740871799587</v>
      </c>
    </row>
    <row r="576" spans="31:32">
      <c r="AE576" s="94">
        <f t="shared" si="26"/>
        <v>1500.1622400000515</v>
      </c>
      <c r="AF576" s="173">
        <f t="shared" si="25"/>
        <v>9.9579307261349079</v>
      </c>
    </row>
    <row r="577" spans="31:32">
      <c r="AE577" s="94">
        <f t="shared" si="26"/>
        <v>1500.1625600000516</v>
      </c>
      <c r="AF577" s="173">
        <f t="shared" si="25"/>
        <v>9.9531520662524944</v>
      </c>
    </row>
    <row r="578" spans="31:32">
      <c r="AE578" s="94">
        <f t="shared" si="26"/>
        <v>1500.1628800000517</v>
      </c>
      <c r="AF578" s="173">
        <f t="shared" si="25"/>
        <v>9.9477390239051218</v>
      </c>
    </row>
    <row r="579" spans="31:32">
      <c r="AE579" s="94">
        <f t="shared" si="26"/>
        <v>1500.1632000000518</v>
      </c>
      <c r="AF579" s="173">
        <f t="shared" si="25"/>
        <v>9.9416926367618519</v>
      </c>
    </row>
    <row r="580" spans="31:32">
      <c r="AE580" s="94">
        <f t="shared" si="26"/>
        <v>1500.1635200000519</v>
      </c>
      <c r="AF580" s="173">
        <f t="shared" si="25"/>
        <v>9.9350140634568849</v>
      </c>
    </row>
    <row r="581" spans="31:32">
      <c r="AE581" s="94">
        <f t="shared" si="26"/>
        <v>1500.163840000052</v>
      </c>
      <c r="AF581" s="173">
        <f t="shared" ref="AF581:AF644" si="27">EXP(-((AE581-$C$7)^2)/(2*$C$6^2))/(SQRT(2*PI())*$C$6)</f>
        <v>9.9277045832195139</v>
      </c>
    </row>
    <row r="582" spans="31:32">
      <c r="AE582" s="94">
        <f t="shared" ref="AE582:AE645" si="28">AE581+$AF$65</f>
        <v>1500.1641600000521</v>
      </c>
      <c r="AF582" s="173">
        <f t="shared" si="27"/>
        <v>9.919765595465778</v>
      </c>
    </row>
    <row r="583" spans="31:32">
      <c r="AE583" s="94">
        <f t="shared" si="28"/>
        <v>1500.1644800000522</v>
      </c>
      <c r="AF583" s="173">
        <f t="shared" si="27"/>
        <v>9.9111986193519197</v>
      </c>
    </row>
    <row r="584" spans="31:32">
      <c r="AE584" s="94">
        <f t="shared" si="28"/>
        <v>1500.1648000000523</v>
      </c>
      <c r="AF584" s="173">
        <f t="shared" si="27"/>
        <v>9.9020052932899194</v>
      </c>
    </row>
    <row r="585" spans="31:32">
      <c r="AE585" s="94">
        <f t="shared" si="28"/>
        <v>1500.1651200000524</v>
      </c>
      <c r="AF585" s="173">
        <f t="shared" si="27"/>
        <v>9.8921873744252569</v>
      </c>
    </row>
    <row r="586" spans="31:32">
      <c r="AE586" s="94">
        <f t="shared" si="28"/>
        <v>1500.1654400000525</v>
      </c>
      <c r="AF586" s="173">
        <f t="shared" si="27"/>
        <v>9.8817467380771919</v>
      </c>
    </row>
    <row r="587" spans="31:32">
      <c r="AE587" s="94">
        <f t="shared" si="28"/>
        <v>1500.1657600000526</v>
      </c>
      <c r="AF587" s="173">
        <f t="shared" si="27"/>
        <v>9.8706853771417755</v>
      </c>
    </row>
    <row r="588" spans="31:32">
      <c r="AE588" s="94">
        <f t="shared" si="28"/>
        <v>1500.1660800000527</v>
      </c>
      <c r="AF588" s="173">
        <f t="shared" si="27"/>
        <v>9.8590054014578605</v>
      </c>
    </row>
    <row r="589" spans="31:32">
      <c r="AE589" s="94">
        <f t="shared" si="28"/>
        <v>1500.1664000000528</v>
      </c>
      <c r="AF589" s="173">
        <f t="shared" si="27"/>
        <v>9.8467090371364261</v>
      </c>
    </row>
    <row r="590" spans="31:32">
      <c r="AE590" s="94">
        <f t="shared" si="28"/>
        <v>1500.1667200000529</v>
      </c>
      <c r="AF590" s="173">
        <f t="shared" si="27"/>
        <v>9.8337986258534578</v>
      </c>
    </row>
    <row r="591" spans="31:32">
      <c r="AE591" s="94">
        <f t="shared" si="28"/>
        <v>1500.167040000053</v>
      </c>
      <c r="AF591" s="173">
        <f t="shared" si="27"/>
        <v>9.8202766241067661</v>
      </c>
    </row>
    <row r="592" spans="31:32">
      <c r="AE592" s="94">
        <f t="shared" si="28"/>
        <v>1500.1673600000531</v>
      </c>
      <c r="AF592" s="173">
        <f t="shared" si="27"/>
        <v>9.8061456024370095</v>
      </c>
    </row>
    <row r="593" spans="31:32">
      <c r="AE593" s="94">
        <f t="shared" si="28"/>
        <v>1500.1676800000532</v>
      </c>
      <c r="AF593" s="173">
        <f t="shared" si="27"/>
        <v>9.791408244613315</v>
      </c>
    </row>
    <row r="594" spans="31:32">
      <c r="AE594" s="94">
        <f t="shared" si="28"/>
        <v>1500.1680000000533</v>
      </c>
      <c r="AF594" s="173">
        <f t="shared" si="27"/>
        <v>9.7760673467838313</v>
      </c>
    </row>
    <row r="595" spans="31:32">
      <c r="AE595" s="94">
        <f t="shared" si="28"/>
        <v>1500.1683200000534</v>
      </c>
      <c r="AF595" s="173">
        <f t="shared" si="27"/>
        <v>9.7601258165915947</v>
      </c>
    </row>
    <row r="596" spans="31:32">
      <c r="AE596" s="94">
        <f t="shared" si="28"/>
        <v>1500.1686400000535</v>
      </c>
      <c r="AF596" s="173">
        <f t="shared" si="27"/>
        <v>9.7435866722561144</v>
      </c>
    </row>
    <row r="597" spans="31:32">
      <c r="AE597" s="94">
        <f t="shared" si="28"/>
        <v>1500.1689600000536</v>
      </c>
      <c r="AF597" s="173">
        <f t="shared" si="27"/>
        <v>9.7264530416210651</v>
      </c>
    </row>
    <row r="598" spans="31:32">
      <c r="AE598" s="94">
        <f t="shared" si="28"/>
        <v>1500.1692800000537</v>
      </c>
      <c r="AF598" s="173">
        <f t="shared" si="27"/>
        <v>9.7087281611685103</v>
      </c>
    </row>
    <row r="599" spans="31:32">
      <c r="AE599" s="94">
        <f t="shared" si="28"/>
        <v>1500.1696000000538</v>
      </c>
      <c r="AF599" s="173">
        <f t="shared" si="27"/>
        <v>9.690415375000109</v>
      </c>
    </row>
    <row r="600" spans="31:32">
      <c r="AE600" s="94">
        <f t="shared" si="28"/>
        <v>1500.1699200000539</v>
      </c>
      <c r="AF600" s="173">
        <f t="shared" si="27"/>
        <v>9.6715181337857157</v>
      </c>
    </row>
    <row r="601" spans="31:32">
      <c r="AE601" s="94">
        <f t="shared" si="28"/>
        <v>1500.170240000054</v>
      </c>
      <c r="AF601" s="173">
        <f t="shared" si="27"/>
        <v>9.6520399936798977</v>
      </c>
    </row>
    <row r="602" spans="31:32">
      <c r="AE602" s="94">
        <f t="shared" si="28"/>
        <v>1500.1705600000541</v>
      </c>
      <c r="AF602" s="173">
        <f t="shared" si="27"/>
        <v>9.631984615206779</v>
      </c>
    </row>
    <row r="603" spans="31:32">
      <c r="AE603" s="94">
        <f t="shared" si="28"/>
        <v>1500.1708800000542</v>
      </c>
      <c r="AF603" s="173">
        <f t="shared" si="27"/>
        <v>9.6113557621137389</v>
      </c>
    </row>
    <row r="604" spans="31:32">
      <c r="AE604" s="94">
        <f t="shared" si="28"/>
        <v>1500.1712000000543</v>
      </c>
      <c r="AF604" s="173">
        <f t="shared" si="27"/>
        <v>9.5901573001944733</v>
      </c>
    </row>
    <row r="605" spans="31:32">
      <c r="AE605" s="94">
        <f t="shared" si="28"/>
        <v>1500.1715200000544</v>
      </c>
      <c r="AF605" s="173">
        <f t="shared" si="27"/>
        <v>9.5683931960819066</v>
      </c>
    </row>
    <row r="606" spans="31:32">
      <c r="AE606" s="94">
        <f t="shared" si="28"/>
        <v>1500.1718400000545</v>
      </c>
      <c r="AF606" s="173">
        <f t="shared" si="27"/>
        <v>9.5460675160114992</v>
      </c>
    </row>
    <row r="607" spans="31:32">
      <c r="AE607" s="94">
        <f t="shared" si="28"/>
        <v>1500.1721600000546</v>
      </c>
      <c r="AF607" s="173">
        <f t="shared" si="27"/>
        <v>9.5231844245554846</v>
      </c>
    </row>
    <row r="608" spans="31:32">
      <c r="AE608" s="94">
        <f t="shared" si="28"/>
        <v>1500.1724800000547</v>
      </c>
      <c r="AF608" s="173">
        <f t="shared" si="27"/>
        <v>9.4997481833286024</v>
      </c>
    </row>
    <row r="609" spans="31:32">
      <c r="AE609" s="94">
        <f t="shared" si="28"/>
        <v>1500.1728000000548</v>
      </c>
      <c r="AF609" s="173">
        <f t="shared" si="27"/>
        <v>9.4757631496658536</v>
      </c>
    </row>
    <row r="610" spans="31:32">
      <c r="AE610" s="94">
        <f t="shared" si="28"/>
        <v>1500.173120000055</v>
      </c>
      <c r="AF610" s="173">
        <f t="shared" si="27"/>
        <v>9.4512337752729003</v>
      </c>
    </row>
    <row r="611" spans="31:32">
      <c r="AE611" s="94">
        <f t="shared" si="28"/>
        <v>1500.1734400000551</v>
      </c>
      <c r="AF611" s="173">
        <f t="shared" si="27"/>
        <v>9.4261646048496601</v>
      </c>
    </row>
    <row r="612" spans="31:32">
      <c r="AE612" s="94">
        <f t="shared" si="28"/>
        <v>1500.1737600000552</v>
      </c>
      <c r="AF612" s="173">
        <f t="shared" si="27"/>
        <v>9.4005602746876971</v>
      </c>
    </row>
    <row r="613" spans="31:32">
      <c r="AE613" s="94">
        <f t="shared" si="28"/>
        <v>1500.1740800000553</v>
      </c>
      <c r="AF613" s="173">
        <f t="shared" si="27"/>
        <v>9.3744255112420234</v>
      </c>
    </row>
    <row r="614" spans="31:32">
      <c r="AE614" s="94">
        <f t="shared" si="28"/>
        <v>1500.1744000000554</v>
      </c>
      <c r="AF614" s="173">
        <f t="shared" si="27"/>
        <v>9.3477651296779225</v>
      </c>
    </row>
    <row r="615" spans="31:32">
      <c r="AE615" s="94">
        <f t="shared" si="28"/>
        <v>1500.1747200000555</v>
      </c>
      <c r="AF615" s="173">
        <f t="shared" si="27"/>
        <v>9.3205840323934286</v>
      </c>
    </row>
    <row r="616" spans="31:32">
      <c r="AE616" s="94">
        <f t="shared" si="28"/>
        <v>1500.1750400000556</v>
      </c>
      <c r="AF616" s="173">
        <f t="shared" si="27"/>
        <v>9.2928872075180617</v>
      </c>
    </row>
    <row r="617" spans="31:32">
      <c r="AE617" s="94">
        <f t="shared" si="28"/>
        <v>1500.1753600000557</v>
      </c>
      <c r="AF617" s="173">
        <f t="shared" si="27"/>
        <v>9.2646797273885202</v>
      </c>
    </row>
    <row r="618" spans="31:32">
      <c r="AE618" s="94">
        <f t="shared" si="28"/>
        <v>1500.1756800000558</v>
      </c>
      <c r="AF618" s="173">
        <f t="shared" si="27"/>
        <v>9.2359667470019193</v>
      </c>
    </row>
    <row r="619" spans="31:32">
      <c r="AE619" s="94">
        <f t="shared" si="28"/>
        <v>1500.1760000000559</v>
      </c>
      <c r="AF619" s="173">
        <f t="shared" si="27"/>
        <v>9.2067535024472846</v>
      </c>
    </row>
    <row r="620" spans="31:32">
      <c r="AE620" s="94">
        <f t="shared" si="28"/>
        <v>1500.176320000056</v>
      </c>
      <c r="AF620" s="173">
        <f t="shared" si="27"/>
        <v>9.177045309315945</v>
      </c>
    </row>
    <row r="621" spans="31:32">
      <c r="AE621" s="94">
        <f t="shared" si="28"/>
        <v>1500.1766400000561</v>
      </c>
      <c r="AF621" s="173">
        <f t="shared" si="27"/>
        <v>9.146847561091489</v>
      </c>
    </row>
    <row r="622" spans="31:32">
      <c r="AE622" s="94">
        <f t="shared" si="28"/>
        <v>1500.1769600000562</v>
      </c>
      <c r="AF622" s="173">
        <f t="shared" si="27"/>
        <v>9.1161657275200074</v>
      </c>
    </row>
    <row r="623" spans="31:32">
      <c r="AE623" s="94">
        <f t="shared" si="28"/>
        <v>1500.1772800000563</v>
      </c>
      <c r="AF623" s="173">
        <f t="shared" si="27"/>
        <v>9.085005352961252</v>
      </c>
    </row>
    <row r="624" spans="31:32">
      <c r="AE624" s="94">
        <f t="shared" si="28"/>
        <v>1500.1776000000564</v>
      </c>
      <c r="AF624" s="173">
        <f t="shared" si="27"/>
        <v>9.0533720547214678</v>
      </c>
    </row>
    <row r="625" spans="31:32">
      <c r="AE625" s="94">
        <f t="shared" si="28"/>
        <v>1500.1779200000565</v>
      </c>
      <c r="AF625" s="173">
        <f t="shared" si="27"/>
        <v>9.0212715213685453</v>
      </c>
    </row>
    <row r="626" spans="31:32">
      <c r="AE626" s="94">
        <f t="shared" si="28"/>
        <v>1500.1782400000566</v>
      </c>
      <c r="AF626" s="173">
        <f t="shared" si="27"/>
        <v>8.9887095110302315</v>
      </c>
    </row>
    <row r="627" spans="31:32">
      <c r="AE627" s="94">
        <f t="shared" si="28"/>
        <v>1500.1785600000567</v>
      </c>
      <c r="AF627" s="173">
        <f t="shared" si="27"/>
        <v>8.9556918496761089</v>
      </c>
    </row>
    <row r="628" spans="31:32">
      <c r="AE628" s="94">
        <f t="shared" si="28"/>
        <v>1500.1788800000568</v>
      </c>
      <c r="AF628" s="173">
        <f t="shared" si="27"/>
        <v>8.9222244293840358</v>
      </c>
    </row>
    <row r="629" spans="31:32">
      <c r="AE629" s="94">
        <f t="shared" si="28"/>
        <v>1500.1792000000569</v>
      </c>
      <c r="AF629" s="173">
        <f t="shared" si="27"/>
        <v>8.8883132065917945</v>
      </c>
    </row>
    <row r="630" spans="31:32">
      <c r="AE630" s="94">
        <f t="shared" si="28"/>
        <v>1500.179520000057</v>
      </c>
      <c r="AF630" s="173">
        <f t="shared" si="27"/>
        <v>8.8539642003346657</v>
      </c>
    </row>
    <row r="631" spans="31:32">
      <c r="AE631" s="94">
        <f t="shared" si="28"/>
        <v>1500.1798400000571</v>
      </c>
      <c r="AF631" s="173">
        <f t="shared" si="27"/>
        <v>8.8191834904696371</v>
      </c>
    </row>
    <row r="632" spans="31:32">
      <c r="AE632" s="94">
        <f t="shared" si="28"/>
        <v>1500.1801600000572</v>
      </c>
      <c r="AF632" s="173">
        <f t="shared" si="27"/>
        <v>8.7839772158870044</v>
      </c>
    </row>
    <row r="633" spans="31:32">
      <c r="AE633" s="94">
        <f t="shared" si="28"/>
        <v>1500.1804800000573</v>
      </c>
      <c r="AF633" s="173">
        <f t="shared" si="27"/>
        <v>8.748351572710094</v>
      </c>
    </row>
    <row r="634" spans="31:32">
      <c r="AE634" s="94">
        <f t="shared" si="28"/>
        <v>1500.1808000000574</v>
      </c>
      <c r="AF634" s="173">
        <f t="shared" si="27"/>
        <v>8.7123128124838214</v>
      </c>
    </row>
    <row r="635" spans="31:32">
      <c r="AE635" s="94">
        <f t="shared" si="28"/>
        <v>1500.1811200000575</v>
      </c>
      <c r="AF635" s="173">
        <f t="shared" si="27"/>
        <v>8.675867240352849</v>
      </c>
    </row>
    <row r="636" spans="31:32">
      <c r="AE636" s="94">
        <f t="shared" si="28"/>
        <v>1500.1814400000576</v>
      </c>
      <c r="AF636" s="173">
        <f t="shared" si="27"/>
        <v>8.6390212132300768</v>
      </c>
    </row>
    <row r="637" spans="31:32">
      <c r="AE637" s="94">
        <f t="shared" si="28"/>
        <v>1500.1817600000577</v>
      </c>
      <c r="AF637" s="173">
        <f t="shared" si="27"/>
        <v>8.6017811379562019</v>
      </c>
    </row>
    <row r="638" spans="31:32">
      <c r="AE638" s="94">
        <f t="shared" si="28"/>
        <v>1500.1820800000578</v>
      </c>
      <c r="AF638" s="173">
        <f t="shared" si="27"/>
        <v>8.5641534694510959</v>
      </c>
    </row>
    <row r="639" spans="31:32">
      <c r="AE639" s="94">
        <f t="shared" si="28"/>
        <v>1500.1824000000579</v>
      </c>
      <c r="AF639" s="173">
        <f t="shared" si="27"/>
        <v>8.5261447088577391</v>
      </c>
    </row>
    <row r="640" spans="31:32">
      <c r="AE640" s="94">
        <f t="shared" si="28"/>
        <v>1500.182720000058</v>
      </c>
      <c r="AF640" s="173">
        <f t="shared" si="27"/>
        <v>8.4877614016794514</v>
      </c>
    </row>
    <row r="641" spans="31:32">
      <c r="AE641" s="94">
        <f t="shared" si="28"/>
        <v>1500.1830400000581</v>
      </c>
      <c r="AF641" s="173">
        <f t="shared" si="27"/>
        <v>8.4490101359111804</v>
      </c>
    </row>
    <row r="642" spans="31:32">
      <c r="AE642" s="94">
        <f t="shared" si="28"/>
        <v>1500.1833600000582</v>
      </c>
      <c r="AF642" s="173">
        <f t="shared" si="27"/>
        <v>8.4098975401655576</v>
      </c>
    </row>
    <row r="643" spans="31:32">
      <c r="AE643" s="94">
        <f t="shared" si="28"/>
        <v>1500.1836800000583</v>
      </c>
      <c r="AF643" s="173">
        <f t="shared" si="27"/>
        <v>8.3704302817945049</v>
      </c>
    </row>
    <row r="644" spans="31:32">
      <c r="AE644" s="94">
        <f t="shared" si="28"/>
        <v>1500.1840000000584</v>
      </c>
      <c r="AF644" s="173">
        <f t="shared" si="27"/>
        <v>8.3306150650070876</v>
      </c>
    </row>
    <row r="645" spans="31:32">
      <c r="AE645" s="94">
        <f t="shared" si="28"/>
        <v>1500.1843200000585</v>
      </c>
      <c r="AF645" s="173">
        <f t="shared" ref="AF645:AF708" si="29">EXP(-((AE645-$C$7)^2)/(2*$C$6^2))/(SQRT(2*PI())*$C$6)</f>
        <v>8.2904586289843945</v>
      </c>
    </row>
    <row r="646" spans="31:32">
      <c r="AE646" s="94">
        <f t="shared" ref="AE646:AE709" si="30">AE645+$AF$65</f>
        <v>1500.1846400000586</v>
      </c>
      <c r="AF646" s="173">
        <f t="shared" si="29"/>
        <v>8.2499677459921408</v>
      </c>
    </row>
    <row r="647" spans="31:32">
      <c r="AE647" s="94">
        <f t="shared" si="30"/>
        <v>1500.1849600000587</v>
      </c>
      <c r="AF647" s="173">
        <f t="shared" si="29"/>
        <v>8.2091492194917599</v>
      </c>
    </row>
    <row r="648" spans="31:32">
      <c r="AE648" s="94">
        <f t="shared" si="30"/>
        <v>1500.1852800000588</v>
      </c>
      <c r="AF648" s="173">
        <f t="shared" si="29"/>
        <v>8.1680098822507059</v>
      </c>
    </row>
    <row r="649" spans="31:32">
      <c r="AE649" s="94">
        <f t="shared" si="30"/>
        <v>1500.1856000000589</v>
      </c>
      <c r="AF649" s="173">
        <f t="shared" si="29"/>
        <v>8.1265565944526728</v>
      </c>
    </row>
    <row r="650" spans="31:32">
      <c r="AE650" s="94">
        <f t="shared" si="30"/>
        <v>1500.185920000059</v>
      </c>
      <c r="AF650" s="173">
        <f t="shared" si="29"/>
        <v>8.0847962418084958</v>
      </c>
    </row>
    <row r="651" spans="31:32">
      <c r="AE651" s="94">
        <f t="shared" si="30"/>
        <v>1500.1862400000591</v>
      </c>
      <c r="AF651" s="173">
        <f t="shared" si="29"/>
        <v>8.0427357336684171</v>
      </c>
    </row>
    <row r="652" spans="31:32">
      <c r="AE652" s="94">
        <f t="shared" si="30"/>
        <v>1500.1865600000592</v>
      </c>
      <c r="AF652" s="173">
        <f t="shared" si="29"/>
        <v>8.0003820011364457</v>
      </c>
    </row>
    <row r="653" spans="31:32">
      <c r="AE653" s="94">
        <f t="shared" si="30"/>
        <v>1500.1868800000593</v>
      </c>
      <c r="AF653" s="173">
        <f t="shared" si="29"/>
        <v>7.9577419951875372</v>
      </c>
    </row>
    <row r="654" spans="31:32">
      <c r="AE654" s="94">
        <f t="shared" si="30"/>
        <v>1500.1872000000594</v>
      </c>
      <c r="AF654" s="173">
        <f t="shared" si="29"/>
        <v>7.9148226847882768</v>
      </c>
    </row>
    <row r="655" spans="31:32">
      <c r="AE655" s="94">
        <f t="shared" si="30"/>
        <v>1500.1875200000595</v>
      </c>
      <c r="AF655" s="173">
        <f t="shared" si="29"/>
        <v>7.8716310550217772</v>
      </c>
    </row>
    <row r="656" spans="31:32">
      <c r="AE656" s="94">
        <f t="shared" si="30"/>
        <v>1500.1878400000596</v>
      </c>
      <c r="AF656" s="173">
        <f t="shared" si="29"/>
        <v>7.828174105217486</v>
      </c>
    </row>
    <row r="657" spans="31:32">
      <c r="AE657" s="94">
        <f t="shared" si="30"/>
        <v>1500.1881600000597</v>
      </c>
      <c r="AF657" s="173">
        <f t="shared" si="29"/>
        <v>7.7844588470866025</v>
      </c>
    </row>
    <row r="658" spans="31:32">
      <c r="AE658" s="94">
        <f t="shared" si="30"/>
        <v>1500.1884800000598</v>
      </c>
      <c r="AF658" s="173">
        <f t="shared" si="29"/>
        <v>7.7404923028637631</v>
      </c>
    </row>
    <row r="659" spans="31:32">
      <c r="AE659" s="94">
        <f t="shared" si="30"/>
        <v>1500.1888000000599</v>
      </c>
      <c r="AF659" s="173">
        <f t="shared" si="29"/>
        <v>7.6962815034556957</v>
      </c>
    </row>
    <row r="660" spans="31:32">
      <c r="AE660" s="94">
        <f t="shared" si="30"/>
        <v>1500.18912000006</v>
      </c>
      <c r="AF660" s="173">
        <f t="shared" si="29"/>
        <v>7.6518334865975079</v>
      </c>
    </row>
    <row r="661" spans="31:32">
      <c r="AE661" s="94">
        <f t="shared" si="30"/>
        <v>1500.1894400000601</v>
      </c>
      <c r="AF661" s="173">
        <f t="shared" si="29"/>
        <v>7.6071552950172538</v>
      </c>
    </row>
    <row r="662" spans="31:32">
      <c r="AE662" s="94">
        <f t="shared" si="30"/>
        <v>1500.1897600000602</v>
      </c>
      <c r="AF662" s="173">
        <f t="shared" si="29"/>
        <v>7.5622539746094652</v>
      </c>
    </row>
    <row r="663" spans="31:32">
      <c r="AE663" s="94">
        <f t="shared" si="30"/>
        <v>1500.1900800000603</v>
      </c>
      <c r="AF663" s="173">
        <f t="shared" si="29"/>
        <v>7.5171365726182691</v>
      </c>
    </row>
    <row r="664" spans="31:32">
      <c r="AE664" s="94">
        <f t="shared" si="30"/>
        <v>1500.1904000000604</v>
      </c>
      <c r="AF664" s="173">
        <f t="shared" si="29"/>
        <v>7.4718101358307418</v>
      </c>
    </row>
    <row r="665" spans="31:32">
      <c r="AE665" s="94">
        <f t="shared" si="30"/>
        <v>1500.1907200000605</v>
      </c>
      <c r="AF665" s="173">
        <f t="shared" si="29"/>
        <v>7.4262817087811364</v>
      </c>
    </row>
    <row r="666" spans="31:32">
      <c r="AE666" s="94">
        <f t="shared" si="30"/>
        <v>1500.1910400000606</v>
      </c>
      <c r="AF666" s="173">
        <f t="shared" si="29"/>
        <v>7.3805583319665837</v>
      </c>
    </row>
    <row r="667" spans="31:32">
      <c r="AE667" s="94">
        <f t="shared" si="30"/>
        <v>1500.1913600000607</v>
      </c>
      <c r="AF667" s="173">
        <f t="shared" si="29"/>
        <v>7.3346470400749197</v>
      </c>
    </row>
    <row r="668" spans="31:32">
      <c r="AE668" s="94">
        <f t="shared" si="30"/>
        <v>1500.1916800000608</v>
      </c>
      <c r="AF668" s="173">
        <f t="shared" si="29"/>
        <v>7.2885548602251999</v>
      </c>
    </row>
    <row r="669" spans="31:32">
      <c r="AE669" s="94">
        <f t="shared" si="30"/>
        <v>1500.1920000000609</v>
      </c>
      <c r="AF669" s="173">
        <f t="shared" si="29"/>
        <v>7.2422888102215284</v>
      </c>
    </row>
    <row r="670" spans="31:32">
      <c r="AE670" s="94">
        <f t="shared" si="30"/>
        <v>1500.192320000061</v>
      </c>
      <c r="AF670" s="173">
        <f t="shared" si="29"/>
        <v>7.1958558968207695</v>
      </c>
    </row>
    <row r="671" spans="31:32">
      <c r="AE671" s="94">
        <f t="shared" si="30"/>
        <v>1500.1926400000611</v>
      </c>
      <c r="AF671" s="173">
        <f t="shared" si="29"/>
        <v>7.1492631140147305</v>
      </c>
    </row>
    <row r="672" spans="31:32">
      <c r="AE672" s="94">
        <f t="shared" si="30"/>
        <v>1500.1929600000612</v>
      </c>
      <c r="AF672" s="173">
        <f t="shared" si="29"/>
        <v>7.1025174413273655</v>
      </c>
    </row>
    <row r="673" spans="31:32">
      <c r="AE673" s="94">
        <f t="shared" si="30"/>
        <v>1500.1932800000613</v>
      </c>
      <c r="AF673" s="173">
        <f t="shared" si="29"/>
        <v>7.0556258421275757</v>
      </c>
    </row>
    <row r="674" spans="31:32">
      <c r="AE674" s="94">
        <f t="shared" si="30"/>
        <v>1500.1936000000615</v>
      </c>
      <c r="AF674" s="173">
        <f t="shared" si="29"/>
        <v>7.0085952619581322</v>
      </c>
    </row>
    <row r="675" spans="31:32">
      <c r="AE675" s="94">
        <f t="shared" si="30"/>
        <v>1500.1939200000616</v>
      </c>
      <c r="AF675" s="173">
        <f t="shared" si="29"/>
        <v>6.9614326268812619</v>
      </c>
    </row>
    <row r="676" spans="31:32">
      <c r="AE676" s="94">
        <f t="shared" si="30"/>
        <v>1500.1942400000617</v>
      </c>
      <c r="AF676" s="173">
        <f t="shared" si="29"/>
        <v>6.9141448418414315</v>
      </c>
    </row>
    <row r="677" spans="31:32">
      <c r="AE677" s="94">
        <f t="shared" si="30"/>
        <v>1500.1945600000618</v>
      </c>
      <c r="AF677" s="173">
        <f t="shared" si="29"/>
        <v>6.8667387890458178</v>
      </c>
    </row>
    <row r="678" spans="31:32">
      <c r="AE678" s="94">
        <f t="shared" si="30"/>
        <v>1500.1948800000619</v>
      </c>
      <c r="AF678" s="173">
        <f t="shared" si="29"/>
        <v>6.8192213263629897</v>
      </c>
    </row>
    <row r="679" spans="31:32">
      <c r="AE679" s="94">
        <f t="shared" si="30"/>
        <v>1500.195200000062</v>
      </c>
      <c r="AF679" s="173">
        <f t="shared" si="29"/>
        <v>6.7715992857402698</v>
      </c>
    </row>
    <row r="680" spans="31:32">
      <c r="AE680" s="94">
        <f t="shared" si="30"/>
        <v>1500.1955200000621</v>
      </c>
      <c r="AF680" s="173">
        <f t="shared" si="29"/>
        <v>6.7238794716402728</v>
      </c>
    </row>
    <row r="681" spans="31:32">
      <c r="AE681" s="94">
        <f t="shared" si="30"/>
        <v>1500.1958400000622</v>
      </c>
      <c r="AF681" s="173">
        <f t="shared" si="29"/>
        <v>6.6760686594970657</v>
      </c>
    </row>
    <row r="682" spans="31:32">
      <c r="AE682" s="94">
        <f t="shared" si="30"/>
        <v>1500.1961600000623</v>
      </c>
      <c r="AF682" s="173">
        <f t="shared" si="29"/>
        <v>6.6281735941924245</v>
      </c>
    </row>
    <row r="683" spans="31:32">
      <c r="AE683" s="94">
        <f t="shared" si="30"/>
        <v>1500.1964800000624</v>
      </c>
      <c r="AF683" s="173">
        <f t="shared" si="29"/>
        <v>6.58020098855261</v>
      </c>
    </row>
    <row r="684" spans="31:32">
      <c r="AE684" s="94">
        <f t="shared" si="30"/>
        <v>1500.1968000000625</v>
      </c>
      <c r="AF684" s="173">
        <f t="shared" si="29"/>
        <v>6.5321575218661074</v>
      </c>
    </row>
    <row r="685" spans="31:32">
      <c r="AE685" s="94">
        <f t="shared" si="30"/>
        <v>1500.1971200000626</v>
      </c>
      <c r="AF685" s="173">
        <f t="shared" si="29"/>
        <v>6.4840498384227327</v>
      </c>
    </row>
    <row r="686" spans="31:32">
      <c r="AE686" s="94">
        <f t="shared" si="30"/>
        <v>1500.1974400000627</v>
      </c>
      <c r="AF686" s="173">
        <f t="shared" si="29"/>
        <v>6.4358845460745222</v>
      </c>
    </row>
    <row r="687" spans="31:32">
      <c r="AE687" s="94">
        <f t="shared" si="30"/>
        <v>1500.1977600000628</v>
      </c>
      <c r="AF687" s="173">
        <f t="shared" si="29"/>
        <v>6.3876682148187882</v>
      </c>
    </row>
    <row r="688" spans="31:32">
      <c r="AE688" s="94">
        <f t="shared" si="30"/>
        <v>1500.1980800000629</v>
      </c>
      <c r="AF688" s="173">
        <f t="shared" si="29"/>
        <v>6.3394073754037246</v>
      </c>
    </row>
    <row r="689" spans="31:32">
      <c r="AE689" s="94">
        <f t="shared" si="30"/>
        <v>1500.198400000063</v>
      </c>
      <c r="AF689" s="173">
        <f t="shared" si="29"/>
        <v>6.2911085179569248</v>
      </c>
    </row>
    <row r="690" spans="31:32">
      <c r="AE690" s="94">
        <f t="shared" si="30"/>
        <v>1500.1987200000631</v>
      </c>
      <c r="AF690" s="173">
        <f t="shared" si="29"/>
        <v>6.242778090637171</v>
      </c>
    </row>
    <row r="691" spans="31:32">
      <c r="AE691" s="94">
        <f t="shared" si="30"/>
        <v>1500.1990400000632</v>
      </c>
      <c r="AF691" s="173">
        <f t="shared" si="29"/>
        <v>6.1944224983098204</v>
      </c>
    </row>
    <row r="692" spans="31:32">
      <c r="AE692" s="94">
        <f t="shared" si="30"/>
        <v>1500.1993600000633</v>
      </c>
      <c r="AF692" s="173">
        <f t="shared" si="29"/>
        <v>6.146048101246139</v>
      </c>
    </row>
    <row r="693" spans="31:32">
      <c r="AE693" s="94">
        <f t="shared" si="30"/>
        <v>1500.1996800000634</v>
      </c>
      <c r="AF693" s="173">
        <f t="shared" si="29"/>
        <v>6.0976612138468713</v>
      </c>
    </row>
    <row r="694" spans="31:32">
      <c r="AE694" s="94">
        <f t="shared" si="30"/>
        <v>1500.2000000000635</v>
      </c>
      <c r="AF694" s="173">
        <f t="shared" si="29"/>
        <v>6.0492681033903626</v>
      </c>
    </row>
    <row r="695" spans="31:32">
      <c r="AE695" s="94">
        <f t="shared" si="30"/>
        <v>1500.2003200000636</v>
      </c>
      <c r="AF695" s="173">
        <f t="shared" si="29"/>
        <v>6.000874988805518</v>
      </c>
    </row>
    <row r="696" spans="31:32">
      <c r="AE696" s="94">
        <f t="shared" si="30"/>
        <v>1500.2006400000637</v>
      </c>
      <c r="AF696" s="173">
        <f t="shared" si="29"/>
        <v>5.9524880394698654</v>
      </c>
    </row>
    <row r="697" spans="31:32">
      <c r="AE697" s="94">
        <f t="shared" si="30"/>
        <v>1500.2009600000638</v>
      </c>
      <c r="AF697" s="173">
        <f t="shared" si="29"/>
        <v>5.9041133740329927</v>
      </c>
    </row>
    <row r="698" spans="31:32">
      <c r="AE698" s="94">
        <f t="shared" si="30"/>
        <v>1500.2012800000639</v>
      </c>
      <c r="AF698" s="173">
        <f t="shared" si="29"/>
        <v>5.8557570592655948</v>
      </c>
    </row>
    <row r="699" spans="31:32">
      <c r="AE699" s="94">
        <f t="shared" si="30"/>
        <v>1500.201600000064</v>
      </c>
      <c r="AF699" s="173">
        <f t="shared" si="29"/>
        <v>5.80742510893438</v>
      </c>
    </row>
    <row r="700" spans="31:32">
      <c r="AE700" s="94">
        <f t="shared" si="30"/>
        <v>1500.2019200000641</v>
      </c>
      <c r="AF700" s="173">
        <f t="shared" si="29"/>
        <v>5.759123482703032</v>
      </c>
    </row>
    <row r="701" spans="31:32">
      <c r="AE701" s="94">
        <f t="shared" si="30"/>
        <v>1500.2022400000642</v>
      </c>
      <c r="AF701" s="173">
        <f t="shared" si="29"/>
        <v>5.7108580850594679</v>
      </c>
    </row>
    <row r="702" spans="31:32">
      <c r="AE702" s="94">
        <f t="shared" si="30"/>
        <v>1500.2025600000643</v>
      </c>
      <c r="AF702" s="173">
        <f t="shared" si="29"/>
        <v>5.6626347642695425</v>
      </c>
    </row>
    <row r="703" spans="31:32">
      <c r="AE703" s="94">
        <f t="shared" si="30"/>
        <v>1500.2028800000644</v>
      </c>
      <c r="AF703" s="173">
        <f t="shared" si="29"/>
        <v>5.6144593113574279</v>
      </c>
    </row>
    <row r="704" spans="31:32">
      <c r="AE704" s="94">
        <f t="shared" si="30"/>
        <v>1500.2032000000645</v>
      </c>
      <c r="AF704" s="173">
        <f t="shared" si="29"/>
        <v>5.5663374591127868</v>
      </c>
    </row>
    <row r="705" spans="31:32">
      <c r="AE705" s="94">
        <f t="shared" si="30"/>
        <v>1500.2035200000646</v>
      </c>
      <c r="AF705" s="173">
        <f t="shared" si="29"/>
        <v>5.5182748811249347</v>
      </c>
    </row>
    <row r="706" spans="31:32">
      <c r="AE706" s="94">
        <f t="shared" si="30"/>
        <v>1500.2038400000647</v>
      </c>
      <c r="AF706" s="173">
        <f t="shared" si="29"/>
        <v>5.4702771908440937</v>
      </c>
    </row>
    <row r="707" spans="31:32">
      <c r="AE707" s="94">
        <f t="shared" si="30"/>
        <v>1500.2041600000648</v>
      </c>
      <c r="AF707" s="173">
        <f t="shared" si="29"/>
        <v>5.4223499406698989</v>
      </c>
    </row>
    <row r="708" spans="31:32">
      <c r="AE708" s="94">
        <f t="shared" si="30"/>
        <v>1500.2044800000649</v>
      </c>
      <c r="AF708" s="173">
        <f t="shared" si="29"/>
        <v>5.3744986210672412</v>
      </c>
    </row>
    <row r="709" spans="31:32">
      <c r="AE709" s="94">
        <f t="shared" si="30"/>
        <v>1500.204800000065</v>
      </c>
      <c r="AF709" s="173">
        <f t="shared" ref="AF709:AF772" si="31">EXP(-((AE709-$C$7)^2)/(2*$C$6^2))/(SQRT(2*PI())*$C$6)</f>
        <v>5.3267286597095689</v>
      </c>
    </row>
    <row r="710" spans="31:32">
      <c r="AE710" s="94">
        <f t="shared" ref="AE710:AE773" si="32">AE709+$AF$65</f>
        <v>1500.2051200000651</v>
      </c>
      <c r="AF710" s="173">
        <f t="shared" si="31"/>
        <v>5.2790454206497133</v>
      </c>
    </row>
    <row r="711" spans="31:32">
      <c r="AE711" s="94">
        <f t="shared" si="32"/>
        <v>1500.2054400000652</v>
      </c>
      <c r="AF711" s="173">
        <f t="shared" si="31"/>
        <v>5.2314542035183456</v>
      </c>
    </row>
    <row r="712" spans="31:32">
      <c r="AE712" s="94">
        <f t="shared" si="32"/>
        <v>1500.2057600000653</v>
      </c>
      <c r="AF712" s="173">
        <f t="shared" si="31"/>
        <v>5.1839602427500866</v>
      </c>
    </row>
    <row r="713" spans="31:32">
      <c r="AE713" s="94">
        <f t="shared" si="32"/>
        <v>1500.2060800000654</v>
      </c>
      <c r="AF713" s="173">
        <f t="shared" si="31"/>
        <v>5.1365687068373376</v>
      </c>
    </row>
    <row r="714" spans="31:32">
      <c r="AE714" s="94">
        <f t="shared" si="32"/>
        <v>1500.2064000000655</v>
      </c>
      <c r="AF714" s="173">
        <f t="shared" si="31"/>
        <v>5.0892846976118786</v>
      </c>
    </row>
    <row r="715" spans="31:32">
      <c r="AE715" s="94">
        <f t="shared" si="32"/>
        <v>1500.2067200000656</v>
      </c>
      <c r="AF715" s="173">
        <f t="shared" si="31"/>
        <v>5.042113249554232</v>
      </c>
    </row>
    <row r="716" spans="31:32">
      <c r="AE716" s="94">
        <f t="shared" si="32"/>
        <v>1500.2070400000657</v>
      </c>
      <c r="AF716" s="173">
        <f t="shared" si="31"/>
        <v>4.9950593291308198</v>
      </c>
    </row>
    <row r="717" spans="31:32">
      <c r="AE717" s="94">
        <f t="shared" si="32"/>
        <v>1500.2073600000658</v>
      </c>
      <c r="AF717" s="173">
        <f t="shared" si="31"/>
        <v>4.9481278341589059</v>
      </c>
    </row>
    <row r="718" spans="31:32">
      <c r="AE718" s="94">
        <f t="shared" si="32"/>
        <v>1500.2076800000659</v>
      </c>
      <c r="AF718" s="173">
        <f t="shared" si="31"/>
        <v>4.9013235931993018</v>
      </c>
    </row>
    <row r="719" spans="31:32">
      <c r="AE719" s="94">
        <f t="shared" si="32"/>
        <v>1500.208000000066</v>
      </c>
      <c r="AF719" s="173">
        <f t="shared" si="31"/>
        <v>4.8546513649768261</v>
      </c>
    </row>
    <row r="720" spans="31:32">
      <c r="AE720" s="94">
        <f t="shared" si="32"/>
        <v>1500.2083200000661</v>
      </c>
      <c r="AF720" s="173">
        <f t="shared" si="31"/>
        <v>4.8081158378284625</v>
      </c>
    </row>
    <row r="721" spans="31:32">
      <c r="AE721" s="94">
        <f t="shared" si="32"/>
        <v>1500.2086400000662</v>
      </c>
      <c r="AF721" s="173">
        <f t="shared" si="31"/>
        <v>4.7617216291791689</v>
      </c>
    </row>
    <row r="722" spans="31:32">
      <c r="AE722" s="94">
        <f t="shared" si="32"/>
        <v>1500.2089600000663</v>
      </c>
      <c r="AF722" s="173">
        <f t="shared" si="31"/>
        <v>4.7154732850452801</v>
      </c>
    </row>
    <row r="723" spans="31:32">
      <c r="AE723" s="94">
        <f t="shared" si="32"/>
        <v>1500.2092800000664</v>
      </c>
      <c r="AF723" s="173">
        <f t="shared" si="31"/>
        <v>4.6693752795654264</v>
      </c>
    </row>
    <row r="724" spans="31:32">
      <c r="AE724" s="94">
        <f t="shared" si="32"/>
        <v>1500.2096000000665</v>
      </c>
      <c r="AF724" s="173">
        <f t="shared" si="31"/>
        <v>4.6234320145588743</v>
      </c>
    </row>
    <row r="725" spans="31:32">
      <c r="AE725" s="94">
        <f t="shared" si="32"/>
        <v>1500.2099200000666</v>
      </c>
      <c r="AF725" s="173">
        <f t="shared" si="31"/>
        <v>4.5776478191112071</v>
      </c>
    </row>
    <row r="726" spans="31:32">
      <c r="AE726" s="94">
        <f t="shared" si="32"/>
        <v>1500.2102400000667</v>
      </c>
      <c r="AF726" s="173">
        <f t="shared" si="31"/>
        <v>4.5320269491872276</v>
      </c>
    </row>
    <row r="727" spans="31:32">
      <c r="AE727" s="94">
        <f t="shared" si="32"/>
        <v>1500.2105600000668</v>
      </c>
      <c r="AF727" s="173">
        <f t="shared" si="31"/>
        <v>4.4865735872709491</v>
      </c>
    </row>
    <row r="728" spans="31:32">
      <c r="AE728" s="94">
        <f t="shared" si="32"/>
        <v>1500.2108800000669</v>
      </c>
      <c r="AF728" s="173">
        <f t="shared" si="31"/>
        <v>4.4412918420325864</v>
      </c>
    </row>
    <row r="729" spans="31:32">
      <c r="AE729" s="94">
        <f t="shared" si="32"/>
        <v>1500.211200000067</v>
      </c>
      <c r="AF729" s="173">
        <f t="shared" si="31"/>
        <v>4.3961857480223401</v>
      </c>
    </row>
    <row r="730" spans="31:32">
      <c r="AE730" s="94">
        <f t="shared" si="32"/>
        <v>1500.2115200000671</v>
      </c>
      <c r="AF730" s="173">
        <f t="shared" si="31"/>
        <v>4.3512592653908966</v>
      </c>
    </row>
    <row r="731" spans="31:32">
      <c r="AE731" s="94">
        <f t="shared" si="32"/>
        <v>1500.2118400000672</v>
      </c>
      <c r="AF731" s="173">
        <f t="shared" si="31"/>
        <v>4.3065162796364129</v>
      </c>
    </row>
    <row r="732" spans="31:32">
      <c r="AE732" s="94">
        <f t="shared" si="32"/>
        <v>1500.2121600000673</v>
      </c>
      <c r="AF732" s="173">
        <f t="shared" si="31"/>
        <v>4.261960601377865</v>
      </c>
    </row>
    <row r="733" spans="31:32">
      <c r="AE733" s="94">
        <f t="shared" si="32"/>
        <v>1500.2124800000674</v>
      </c>
      <c r="AF733" s="173">
        <f t="shared" si="31"/>
        <v>4.2175959661545441</v>
      </c>
    </row>
    <row r="734" spans="31:32">
      <c r="AE734" s="94">
        <f t="shared" si="32"/>
        <v>1500.2128000000675</v>
      </c>
      <c r="AF734" s="173">
        <f t="shared" si="31"/>
        <v>4.1734260342515288</v>
      </c>
    </row>
    <row r="735" spans="31:32">
      <c r="AE735" s="94">
        <f t="shared" si="32"/>
        <v>1500.2131200000676</v>
      </c>
      <c r="AF735" s="173">
        <f t="shared" si="31"/>
        <v>4.1294543905509196</v>
      </c>
    </row>
    <row r="736" spans="31:32">
      <c r="AE736" s="94">
        <f t="shared" si="32"/>
        <v>1500.2134400000677</v>
      </c>
      <c r="AF736" s="173">
        <f t="shared" si="31"/>
        <v>4.0856845444086263</v>
      </c>
    </row>
    <row r="737" spans="31:32">
      <c r="AE737" s="94">
        <f t="shared" si="32"/>
        <v>1500.2137600000679</v>
      </c>
      <c r="AF737" s="173">
        <f t="shared" si="31"/>
        <v>4.0421199295564954</v>
      </c>
    </row>
    <row r="738" spans="31:32">
      <c r="AE738" s="94">
        <f t="shared" si="32"/>
        <v>1500.214080000068</v>
      </c>
      <c r="AF738" s="173">
        <f t="shared" si="31"/>
        <v>3.9987639040295306</v>
      </c>
    </row>
    <row r="739" spans="31:32">
      <c r="AE739" s="94">
        <f t="shared" si="32"/>
        <v>1500.2144000000681</v>
      </c>
      <c r="AF739" s="173">
        <f t="shared" si="31"/>
        <v>3.9556197501179988</v>
      </c>
    </row>
    <row r="740" spans="31:32">
      <c r="AE740" s="94">
        <f t="shared" si="32"/>
        <v>1500.2147200000682</v>
      </c>
      <c r="AF740" s="173">
        <f t="shared" si="31"/>
        <v>3.9126906743441348</v>
      </c>
    </row>
    <row r="741" spans="31:32">
      <c r="AE741" s="94">
        <f t="shared" si="32"/>
        <v>1500.2150400000683</v>
      </c>
      <c r="AF741" s="173">
        <f t="shared" si="31"/>
        <v>3.8699798074632197</v>
      </c>
    </row>
    <row r="742" spans="31:32">
      <c r="AE742" s="94">
        <f t="shared" si="32"/>
        <v>1500.2153600000684</v>
      </c>
      <c r="AF742" s="173">
        <f t="shared" si="31"/>
        <v>3.8274902044887655</v>
      </c>
    </row>
    <row r="743" spans="31:32">
      <c r="AE743" s="94">
        <f t="shared" si="32"/>
        <v>1500.2156800000685</v>
      </c>
      <c r="AF743" s="173">
        <f t="shared" si="31"/>
        <v>3.7852248447415184</v>
      </c>
    </row>
    <row r="744" spans="31:32">
      <c r="AE744" s="94">
        <f t="shared" si="32"/>
        <v>1500.2160000000686</v>
      </c>
      <c r="AF744" s="173">
        <f t="shared" si="31"/>
        <v>3.7431866319220184</v>
      </c>
    </row>
    <row r="745" spans="31:32">
      <c r="AE745" s="94">
        <f t="shared" si="32"/>
        <v>1500.2163200000687</v>
      </c>
      <c r="AF745" s="173">
        <f t="shared" si="31"/>
        <v>3.7013783942064276</v>
      </c>
    </row>
    <row r="746" spans="31:32">
      <c r="AE746" s="94">
        <f t="shared" si="32"/>
        <v>1500.2166400000688</v>
      </c>
      <c r="AF746" s="173">
        <f t="shared" si="31"/>
        <v>3.6598028843653219</v>
      </c>
    </row>
    <row r="747" spans="31:32">
      <c r="AE747" s="94">
        <f t="shared" si="32"/>
        <v>1500.2169600000689</v>
      </c>
      <c r="AF747" s="173">
        <f t="shared" si="31"/>
        <v>3.6184627799051583</v>
      </c>
    </row>
    <row r="748" spans="31:32">
      <c r="AE748" s="94">
        <f t="shared" si="32"/>
        <v>1500.217280000069</v>
      </c>
      <c r="AF748" s="173">
        <f t="shared" si="31"/>
        <v>3.5773606832321034</v>
      </c>
    </row>
    <row r="749" spans="31:32">
      <c r="AE749" s="94">
        <f t="shared" si="32"/>
        <v>1500.2176000000691</v>
      </c>
      <c r="AF749" s="173">
        <f t="shared" si="31"/>
        <v>3.5364991218379163</v>
      </c>
    </row>
    <row r="750" spans="31:32">
      <c r="AE750" s="94">
        <f t="shared" si="32"/>
        <v>1500.2179200000692</v>
      </c>
      <c r="AF750" s="173">
        <f t="shared" si="31"/>
        <v>3.4958805485075519</v>
      </c>
    </row>
    <row r="751" spans="31:32">
      <c r="AE751" s="94">
        <f t="shared" si="32"/>
        <v>1500.2182400000693</v>
      </c>
      <c r="AF751" s="173">
        <f t="shared" si="31"/>
        <v>3.4555073415481776</v>
      </c>
    </row>
    <row r="752" spans="31:32">
      <c r="AE752" s="94">
        <f t="shared" si="32"/>
        <v>1500.2185600000694</v>
      </c>
      <c r="AF752" s="173">
        <f t="shared" si="31"/>
        <v>3.4153818050392588</v>
      </c>
    </row>
    <row r="753" spans="31:32">
      <c r="AE753" s="94">
        <f t="shared" si="32"/>
        <v>1500.2188800000695</v>
      </c>
      <c r="AF753" s="173">
        <f t="shared" si="31"/>
        <v>3.3755061691033745</v>
      </c>
    </row>
    <row r="754" spans="31:32">
      <c r="AE754" s="94">
        <f t="shared" si="32"/>
        <v>1500.2192000000696</v>
      </c>
      <c r="AF754" s="173">
        <f t="shared" si="31"/>
        <v>3.3358825901974258</v>
      </c>
    </row>
    <row r="755" spans="31:32">
      <c r="AE755" s="94">
        <f t="shared" si="32"/>
        <v>1500.2195200000697</v>
      </c>
      <c r="AF755" s="173">
        <f t="shared" si="31"/>
        <v>3.2965131514238961</v>
      </c>
    </row>
    <row r="756" spans="31:32">
      <c r="AE756" s="94">
        <f t="shared" si="32"/>
        <v>1500.2198400000698</v>
      </c>
      <c r="AF756" s="173">
        <f t="shared" si="31"/>
        <v>3.2573998628617886</v>
      </c>
    </row>
    <row r="757" spans="31:32">
      <c r="AE757" s="94">
        <f t="shared" si="32"/>
        <v>1500.2201600000699</v>
      </c>
      <c r="AF757" s="173">
        <f t="shared" si="31"/>
        <v>3.218544661916908</v>
      </c>
    </row>
    <row r="758" spans="31:32">
      <c r="AE758" s="94">
        <f t="shared" si="32"/>
        <v>1500.22048000007</v>
      </c>
      <c r="AF758" s="173">
        <f t="shared" si="31"/>
        <v>3.179949413691106</v>
      </c>
    </row>
    <row r="759" spans="31:32">
      <c r="AE759" s="94">
        <f t="shared" si="32"/>
        <v>1500.2208000000701</v>
      </c>
      <c r="AF759" s="173">
        <f t="shared" si="31"/>
        <v>3.1416159113701378</v>
      </c>
    </row>
    <row r="760" spans="31:32">
      <c r="AE760" s="94">
        <f t="shared" si="32"/>
        <v>1500.2211200000702</v>
      </c>
      <c r="AF760" s="173">
        <f t="shared" si="31"/>
        <v>3.1035458766297515</v>
      </c>
    </row>
    <row r="761" spans="31:32">
      <c r="AE761" s="94">
        <f t="shared" si="32"/>
        <v>1500.2214400000703</v>
      </c>
      <c r="AF761" s="173">
        <f t="shared" si="31"/>
        <v>3.0657409600596361</v>
      </c>
    </row>
    <row r="762" spans="31:32">
      <c r="AE762" s="94">
        <f t="shared" si="32"/>
        <v>1500.2217600000704</v>
      </c>
      <c r="AF762" s="173">
        <f t="shared" si="31"/>
        <v>3.0282027416048605</v>
      </c>
    </row>
    <row r="763" spans="31:32">
      <c r="AE763" s="94">
        <f t="shared" si="32"/>
        <v>1500.2220800000705</v>
      </c>
      <c r="AF763" s="173">
        <f t="shared" si="31"/>
        <v>2.9909327310244129</v>
      </c>
    </row>
    <row r="764" spans="31:32">
      <c r="AE764" s="94">
        <f t="shared" si="32"/>
        <v>1500.2224000000706</v>
      </c>
      <c r="AF764" s="173">
        <f t="shared" si="31"/>
        <v>2.95393236836646</v>
      </c>
    </row>
    <row r="765" spans="31:32">
      <c r="AE765" s="94">
        <f t="shared" si="32"/>
        <v>1500.2227200000707</v>
      </c>
      <c r="AF765" s="173">
        <f t="shared" si="31"/>
        <v>2.9172030244599423</v>
      </c>
    </row>
    <row r="766" spans="31:32">
      <c r="AE766" s="94">
        <f t="shared" si="32"/>
        <v>1500.2230400000708</v>
      </c>
      <c r="AF766" s="173">
        <f t="shared" si="31"/>
        <v>2.88074600142212</v>
      </c>
    </row>
    <row r="767" spans="31:32">
      <c r="AE767" s="94">
        <f t="shared" si="32"/>
        <v>1500.2233600000709</v>
      </c>
      <c r="AF767" s="173">
        <f t="shared" si="31"/>
        <v>2.8445625331816626</v>
      </c>
    </row>
    <row r="768" spans="31:32">
      <c r="AE768" s="94">
        <f t="shared" si="32"/>
        <v>1500.223680000071</v>
      </c>
      <c r="AF768" s="173">
        <f t="shared" si="31"/>
        <v>2.8086537860169161</v>
      </c>
    </row>
    <row r="769" spans="31:32">
      <c r="AE769" s="94">
        <f t="shared" si="32"/>
        <v>1500.2240000000711</v>
      </c>
      <c r="AF769" s="173">
        <f t="shared" si="31"/>
        <v>2.7730208591089247</v>
      </c>
    </row>
    <row r="770" spans="31:32">
      <c r="AE770" s="94">
        <f t="shared" si="32"/>
        <v>1500.2243200000712</v>
      </c>
      <c r="AF770" s="173">
        <f t="shared" si="31"/>
        <v>2.7376647851088287</v>
      </c>
    </row>
    <row r="771" spans="31:32">
      <c r="AE771" s="94">
        <f t="shared" si="32"/>
        <v>1500.2246400000713</v>
      </c>
      <c r="AF771" s="173">
        <f t="shared" si="31"/>
        <v>2.7025865307192358</v>
      </c>
    </row>
    <row r="772" spans="31:32">
      <c r="AE772" s="94">
        <f t="shared" si="32"/>
        <v>1500.2249600000714</v>
      </c>
      <c r="AF772" s="173">
        <f t="shared" si="31"/>
        <v>2.6677869972891672</v>
      </c>
    </row>
    <row r="773" spans="31:32">
      <c r="AE773" s="94">
        <f t="shared" si="32"/>
        <v>1500.2252800000715</v>
      </c>
      <c r="AF773" s="173">
        <f t="shared" ref="AF773:AF836" si="33">EXP(-((AE773-$C$7)^2)/(2*$C$6^2))/(SQRT(2*PI())*$C$6)</f>
        <v>2.6332670214221698</v>
      </c>
    </row>
    <row r="774" spans="31:32">
      <c r="AE774" s="94">
        <f t="shared" ref="AE774:AE837" si="34">AE773+$AF$65</f>
        <v>1500.2256000000716</v>
      </c>
      <c r="AF774" s="173">
        <f t="shared" si="33"/>
        <v>2.5990273755972146</v>
      </c>
    </row>
    <row r="775" spans="31:32">
      <c r="AE775" s="94">
        <f t="shared" si="34"/>
        <v>1500.2259200000717</v>
      </c>
      <c r="AF775" s="173">
        <f t="shared" si="33"/>
        <v>2.5650687688019556</v>
      </c>
    </row>
    <row r="776" spans="31:32">
      <c r="AE776" s="94">
        <f t="shared" si="34"/>
        <v>1500.2262400000718</v>
      </c>
      <c r="AF776" s="173">
        <f t="shared" si="33"/>
        <v>2.5313918471779626</v>
      </c>
    </row>
    <row r="777" spans="31:32">
      <c r="AE777" s="94">
        <f t="shared" si="34"/>
        <v>1500.2265600000719</v>
      </c>
      <c r="AF777" s="173">
        <f t="shared" si="33"/>
        <v>2.4979971946775237</v>
      </c>
    </row>
    <row r="778" spans="31:32">
      <c r="AE778" s="94">
        <f t="shared" si="34"/>
        <v>1500.226880000072</v>
      </c>
      <c r="AF778" s="173">
        <f t="shared" si="33"/>
        <v>2.4648853337316119</v>
      </c>
    </row>
    <row r="779" spans="31:32">
      <c r="AE779" s="94">
        <f t="shared" si="34"/>
        <v>1500.2272000000721</v>
      </c>
      <c r="AF779" s="173">
        <f t="shared" si="33"/>
        <v>2.4320567259286214</v>
      </c>
    </row>
    <row r="780" spans="31:32">
      <c r="AE780" s="94">
        <f t="shared" si="34"/>
        <v>1500.2275200000722</v>
      </c>
      <c r="AF780" s="173">
        <f t="shared" si="33"/>
        <v>2.3995117727034607</v>
      </c>
    </row>
    <row r="781" spans="31:32">
      <c r="AE781" s="94">
        <f t="shared" si="34"/>
        <v>1500.2278400000723</v>
      </c>
      <c r="AF781" s="173">
        <f t="shared" si="33"/>
        <v>2.3672508160366159</v>
      </c>
    </row>
    <row r="782" spans="31:32">
      <c r="AE782" s="94">
        <f t="shared" si="34"/>
        <v>1500.2281600000724</v>
      </c>
      <c r="AF782" s="173">
        <f t="shared" si="33"/>
        <v>2.3352741391627774</v>
      </c>
    </row>
    <row r="783" spans="31:32">
      <c r="AE783" s="94">
        <f t="shared" si="34"/>
        <v>1500.2284800000725</v>
      </c>
      <c r="AF783" s="173">
        <f t="shared" si="33"/>
        <v>2.3035819672886326</v>
      </c>
    </row>
    <row r="784" spans="31:32">
      <c r="AE784" s="94">
        <f t="shared" si="34"/>
        <v>1500.2288000000726</v>
      </c>
      <c r="AF784" s="173">
        <f t="shared" si="33"/>
        <v>2.2721744683194265</v>
      </c>
    </row>
    <row r="785" spans="31:32">
      <c r="AE785" s="94">
        <f t="shared" si="34"/>
        <v>1500.2291200000727</v>
      </c>
      <c r="AF785" s="173">
        <f t="shared" si="33"/>
        <v>2.2410517535938985</v>
      </c>
    </row>
    <row r="786" spans="31:32">
      <c r="AE786" s="94">
        <f t="shared" si="34"/>
        <v>1500.2294400000728</v>
      </c>
      <c r="AF786" s="173">
        <f t="shared" si="33"/>
        <v>2.210213878627199</v>
      </c>
    </row>
    <row r="787" spans="31:32">
      <c r="AE787" s="94">
        <f t="shared" si="34"/>
        <v>1500.2297600000729</v>
      </c>
      <c r="AF787" s="173">
        <f t="shared" si="33"/>
        <v>2.1796608438613947</v>
      </c>
    </row>
    <row r="788" spans="31:32">
      <c r="AE788" s="94">
        <f t="shared" si="34"/>
        <v>1500.230080000073</v>
      </c>
      <c r="AF788" s="173">
        <f t="shared" si="33"/>
        <v>2.1493925954231679</v>
      </c>
    </row>
    <row r="789" spans="31:32">
      <c r="AE789" s="94">
        <f t="shared" si="34"/>
        <v>1500.2304000000731</v>
      </c>
      <c r="AF789" s="173">
        <f t="shared" si="33"/>
        <v>2.1194090258883285</v>
      </c>
    </row>
    <row r="790" spans="31:32">
      <c r="AE790" s="94">
        <f t="shared" si="34"/>
        <v>1500.2307200000732</v>
      </c>
      <c r="AF790" s="173">
        <f t="shared" si="33"/>
        <v>2.0897099750527515</v>
      </c>
    </row>
    <row r="791" spans="31:32">
      <c r="AE791" s="94">
        <f t="shared" si="34"/>
        <v>1500.2310400000733</v>
      </c>
      <c r="AF791" s="173">
        <f t="shared" si="33"/>
        <v>2.0602952307093543</v>
      </c>
    </row>
    <row r="792" spans="31:32">
      <c r="AE792" s="94">
        <f t="shared" si="34"/>
        <v>1500.2313600000734</v>
      </c>
      <c r="AF792" s="173">
        <f t="shared" si="33"/>
        <v>2.0311645294307299</v>
      </c>
    </row>
    <row r="793" spans="31:32">
      <c r="AE793" s="94">
        <f t="shared" si="34"/>
        <v>1500.2316800000735</v>
      </c>
      <c r="AF793" s="173">
        <f t="shared" si="33"/>
        <v>2.0023175573570722</v>
      </c>
    </row>
    <row r="794" spans="31:32">
      <c r="AE794" s="94">
        <f t="shared" si="34"/>
        <v>1500.2320000000736</v>
      </c>
      <c r="AF794" s="173">
        <f t="shared" si="33"/>
        <v>1.9737539509890016</v>
      </c>
    </row>
    <row r="795" spans="31:32">
      <c r="AE795" s="94">
        <f t="shared" si="34"/>
        <v>1500.2323200000737</v>
      </c>
      <c r="AF795" s="173">
        <f t="shared" si="33"/>
        <v>1.945473297984929</v>
      </c>
    </row>
    <row r="796" spans="31:32">
      <c r="AE796" s="94">
        <f t="shared" si="34"/>
        <v>1500.2326400000738</v>
      </c>
      <c r="AF796" s="173">
        <f t="shared" si="33"/>
        <v>1.9174751379625881</v>
      </c>
    </row>
    <row r="797" spans="31:32">
      <c r="AE797" s="94">
        <f t="shared" si="34"/>
        <v>1500.2329600000739</v>
      </c>
      <c r="AF797" s="173">
        <f t="shared" si="33"/>
        <v>1.8897589633043732</v>
      </c>
    </row>
    <row r="798" spans="31:32">
      <c r="AE798" s="94">
        <f t="shared" si="34"/>
        <v>1500.233280000074</v>
      </c>
      <c r="AF798" s="173">
        <f t="shared" si="33"/>
        <v>1.8623242199661132</v>
      </c>
    </row>
    <row r="799" spans="31:32">
      <c r="AE799" s="94">
        <f t="shared" si="34"/>
        <v>1500.2336000000741</v>
      </c>
      <c r="AF799" s="173">
        <f t="shared" si="33"/>
        <v>1.8351703082889335</v>
      </c>
    </row>
    <row r="800" spans="31:32">
      <c r="AE800" s="94">
        <f t="shared" si="34"/>
        <v>1500.2339200000742</v>
      </c>
      <c r="AF800" s="173">
        <f t="shared" si="33"/>
        <v>1.8082965838138438</v>
      </c>
    </row>
    <row r="801" spans="31:32">
      <c r="AE801" s="94">
        <f t="shared" si="34"/>
        <v>1500.2342400000744</v>
      </c>
      <c r="AF801" s="173">
        <f t="shared" si="33"/>
        <v>1.7817023580987108</v>
      </c>
    </row>
    <row r="802" spans="31:32">
      <c r="AE802" s="94">
        <f t="shared" si="34"/>
        <v>1500.2345600000745</v>
      </c>
      <c r="AF802" s="173">
        <f t="shared" si="33"/>
        <v>1.7553868995372572</v>
      </c>
    </row>
    <row r="803" spans="31:32">
      <c r="AE803" s="94">
        <f t="shared" si="34"/>
        <v>1500.2348800000746</v>
      </c>
      <c r="AF803" s="173">
        <f t="shared" si="33"/>
        <v>1.7293494341797575</v>
      </c>
    </row>
    <row r="804" spans="31:32">
      <c r="AE804" s="94">
        <f t="shared" si="34"/>
        <v>1500.2352000000747</v>
      </c>
      <c r="AF804" s="173">
        <f t="shared" si="33"/>
        <v>1.7035891465550852</v>
      </c>
    </row>
    <row r="805" spans="31:32">
      <c r="AE805" s="94">
        <f t="shared" si="34"/>
        <v>1500.2355200000748</v>
      </c>
      <c r="AF805" s="173">
        <f t="shared" si="33"/>
        <v>1.6781051804937814</v>
      </c>
    </row>
    <row r="806" spans="31:32">
      <c r="AE806" s="94">
        <f t="shared" si="34"/>
        <v>1500.2358400000749</v>
      </c>
      <c r="AF806" s="173">
        <f t="shared" si="33"/>
        <v>1.6528966399518132</v>
      </c>
    </row>
    <row r="807" spans="31:32">
      <c r="AE807" s="94">
        <f t="shared" si="34"/>
        <v>1500.236160000075</v>
      </c>
      <c r="AF807" s="173">
        <f t="shared" si="33"/>
        <v>1.6279625898347028</v>
      </c>
    </row>
    <row r="808" spans="31:32">
      <c r="AE808" s="94">
        <f t="shared" si="34"/>
        <v>1500.2364800000751</v>
      </c>
      <c r="AF808" s="173">
        <f t="shared" si="33"/>
        <v>1.6033020568216976</v>
      </c>
    </row>
    <row r="809" spans="31:32">
      <c r="AE809" s="94">
        <f t="shared" si="34"/>
        <v>1500.2368000000752</v>
      </c>
      <c r="AF809" s="173">
        <f t="shared" si="33"/>
        <v>1.5789140301896838</v>
      </c>
    </row>
    <row r="810" spans="31:32">
      <c r="AE810" s="94">
        <f t="shared" si="34"/>
        <v>1500.2371200000753</v>
      </c>
      <c r="AF810" s="173">
        <f t="shared" si="33"/>
        <v>1.5547974626365142</v>
      </c>
    </row>
    <row r="811" spans="31:32">
      <c r="AE811" s="94">
        <f t="shared" si="34"/>
        <v>1500.2374400000754</v>
      </c>
      <c r="AF811" s="173">
        <f t="shared" si="33"/>
        <v>1.5309512711034543</v>
      </c>
    </row>
    <row r="812" spans="31:32">
      <c r="AE812" s="94">
        <f t="shared" si="34"/>
        <v>1500.2377600000755</v>
      </c>
      <c r="AF812" s="173">
        <f t="shared" si="33"/>
        <v>1.5073743375964548</v>
      </c>
    </row>
    <row r="813" spans="31:32">
      <c r="AE813" s="94">
        <f t="shared" si="34"/>
        <v>1500.2380800000756</v>
      </c>
      <c r="AF813" s="173">
        <f t="shared" si="33"/>
        <v>1.4840655100059372</v>
      </c>
    </row>
    <row r="814" spans="31:32">
      <c r="AE814" s="94">
        <f t="shared" si="34"/>
        <v>1500.2384000000757</v>
      </c>
      <c r="AF814" s="173">
        <f t="shared" si="33"/>
        <v>1.4610236029248185</v>
      </c>
    </row>
    <row r="815" spans="31:32">
      <c r="AE815" s="94">
        <f t="shared" si="34"/>
        <v>1500.2387200000758</v>
      </c>
      <c r="AF815" s="173">
        <f t="shared" si="33"/>
        <v>1.4382473984644835</v>
      </c>
    </row>
    <row r="816" spans="31:32">
      <c r="AE816" s="94">
        <f t="shared" si="34"/>
        <v>1500.2390400000759</v>
      </c>
      <c r="AF816" s="173">
        <f t="shared" si="33"/>
        <v>1.4157356470684284</v>
      </c>
    </row>
    <row r="817" spans="31:32">
      <c r="AE817" s="94">
        <f t="shared" si="34"/>
        <v>1500.239360000076</v>
      </c>
      <c r="AF817" s="173">
        <f t="shared" si="33"/>
        <v>1.3934870683232965</v>
      </c>
    </row>
    <row r="818" spans="31:32">
      <c r="AE818" s="94">
        <f t="shared" si="34"/>
        <v>1500.2396800000761</v>
      </c>
      <c r="AF818" s="173">
        <f t="shared" si="33"/>
        <v>1.3715003517670474</v>
      </c>
    </row>
    <row r="819" spans="31:32">
      <c r="AE819" s="94">
        <f t="shared" si="34"/>
        <v>1500.2400000000762</v>
      </c>
      <c r="AF819" s="173">
        <f t="shared" si="33"/>
        <v>1.3497741576939848</v>
      </c>
    </row>
    <row r="820" spans="31:32">
      <c r="AE820" s="94">
        <f t="shared" si="34"/>
        <v>1500.2403200000763</v>
      </c>
      <c r="AF820" s="173">
        <f t="shared" si="33"/>
        <v>1.3283071179563963</v>
      </c>
    </row>
    <row r="821" spans="31:32">
      <c r="AE821" s="94">
        <f t="shared" si="34"/>
        <v>1500.2406400000764</v>
      </c>
      <c r="AF821" s="173">
        <f t="shared" si="33"/>
        <v>1.307097836762545</v>
      </c>
    </row>
    <row r="822" spans="31:32">
      <c r="AE822" s="94">
        <f t="shared" si="34"/>
        <v>1500.2409600000765</v>
      </c>
      <c r="AF822" s="173">
        <f t="shared" si="33"/>
        <v>1.2861448914707745</v>
      </c>
    </row>
    <row r="823" spans="31:32">
      <c r="AE823" s="94">
        <f t="shared" si="34"/>
        <v>1500.2412800000766</v>
      </c>
      <c r="AF823" s="173">
        <f t="shared" si="33"/>
        <v>1.2654468333794793</v>
      </c>
    </row>
    <row r="824" spans="31:32">
      <c r="AE824" s="94">
        <f t="shared" si="34"/>
        <v>1500.2416000000767</v>
      </c>
      <c r="AF824" s="173">
        <f t="shared" si="33"/>
        <v>1.2450021885127083</v>
      </c>
    </row>
    <row r="825" spans="31:32">
      <c r="AE825" s="94">
        <f t="shared" si="34"/>
        <v>1500.2419200000768</v>
      </c>
      <c r="AF825" s="173">
        <f t="shared" si="33"/>
        <v>1.2248094584011762</v>
      </c>
    </row>
    <row r="826" spans="31:32">
      <c r="AE826" s="94">
        <f t="shared" si="34"/>
        <v>1500.2422400000769</v>
      </c>
      <c r="AF826" s="173">
        <f t="shared" si="33"/>
        <v>1.2048671208584523</v>
      </c>
    </row>
    <row r="827" spans="31:32">
      <c r="AE827" s="94">
        <f t="shared" si="34"/>
        <v>1500.242560000077</v>
      </c>
      <c r="AF827" s="173">
        <f t="shared" si="33"/>
        <v>1.1851736307521148</v>
      </c>
    </row>
    <row r="828" spans="31:32">
      <c r="AE828" s="94">
        <f t="shared" si="34"/>
        <v>1500.2428800000771</v>
      </c>
      <c r="AF828" s="173">
        <f t="shared" si="33"/>
        <v>1.1657274207696573</v>
      </c>
    </row>
    <row r="829" spans="31:32">
      <c r="AE829" s="94">
        <f t="shared" si="34"/>
        <v>1500.2432000000772</v>
      </c>
      <c r="AF829" s="173">
        <f t="shared" si="33"/>
        <v>1.1465269021789328</v>
      </c>
    </row>
    <row r="830" spans="31:32">
      <c r="AE830" s="94">
        <f t="shared" si="34"/>
        <v>1500.2435200000773</v>
      </c>
      <c r="AF830" s="173">
        <f t="shared" si="33"/>
        <v>1.1275704655829561</v>
      </c>
    </row>
    <row r="831" spans="31:32">
      <c r="AE831" s="94">
        <f t="shared" si="34"/>
        <v>1500.2438400000774</v>
      </c>
      <c r="AF831" s="173">
        <f t="shared" si="33"/>
        <v>1.1088564816688378</v>
      </c>
    </row>
    <row r="832" spans="31:32">
      <c r="AE832" s="94">
        <f t="shared" si="34"/>
        <v>1500.2441600000775</v>
      </c>
      <c r="AF832" s="173">
        <f t="shared" si="33"/>
        <v>1.0903833019506999</v>
      </c>
    </row>
    <row r="833" spans="31:32">
      <c r="AE833" s="94">
        <f t="shared" si="34"/>
        <v>1500.2444800000776</v>
      </c>
      <c r="AF833" s="173">
        <f t="shared" si="33"/>
        <v>1.0721492595063482</v>
      </c>
    </row>
    <row r="834" spans="31:32">
      <c r="AE834" s="94">
        <f t="shared" si="34"/>
        <v>1500.2448000000777</v>
      </c>
      <c r="AF834" s="173">
        <f t="shared" si="33"/>
        <v>1.0541526697075656</v>
      </c>
    </row>
    <row r="835" spans="31:32">
      <c r="AE835" s="94">
        <f t="shared" si="34"/>
        <v>1500.2451200000778</v>
      </c>
      <c r="AF835" s="173">
        <f t="shared" si="33"/>
        <v>1.0363918309438165</v>
      </c>
    </row>
    <row r="836" spans="31:32">
      <c r="AE836" s="94">
        <f t="shared" si="34"/>
        <v>1500.2454400000779</v>
      </c>
      <c r="AF836" s="173">
        <f t="shared" si="33"/>
        <v>1.0188650253392297</v>
      </c>
    </row>
    <row r="837" spans="31:32">
      <c r="AE837" s="94">
        <f t="shared" si="34"/>
        <v>1500.245760000078</v>
      </c>
      <c r="AF837" s="173">
        <f t="shared" ref="AF837:AF900" si="35">EXP(-((AE837-$C$7)^2)/(2*$C$6^2))/(SQRT(2*PI())*$C$6)</f>
        <v>1.0015705194626745</v>
      </c>
    </row>
    <row r="838" spans="31:32">
      <c r="AE838" s="94">
        <f t="shared" ref="AE838:AE901" si="36">AE837+$AF$65</f>
        <v>1500.2460800000781</v>
      </c>
      <c r="AF838" s="173">
        <f t="shared" si="35"/>
        <v>0.98450656503079192</v>
      </c>
    </row>
    <row r="839" spans="31:32">
      <c r="AE839" s="94">
        <f t="shared" si="36"/>
        <v>1500.2464000000782</v>
      </c>
      <c r="AF839" s="173">
        <f t="shared" si="35"/>
        <v>0.96767139960382431</v>
      </c>
    </row>
    <row r="840" spans="31:32">
      <c r="AE840" s="94">
        <f t="shared" si="36"/>
        <v>1500.2467200000783</v>
      </c>
      <c r="AF840" s="173">
        <f t="shared" si="35"/>
        <v>0.95106324727410663</v>
      </c>
    </row>
    <row r="841" spans="31:32">
      <c r="AE841" s="94">
        <f t="shared" si="36"/>
        <v>1500.2470400000784</v>
      </c>
      <c r="AF841" s="173">
        <f t="shared" si="35"/>
        <v>0.93468031934707263</v>
      </c>
    </row>
    <row r="842" spans="31:32">
      <c r="AE842" s="94">
        <f t="shared" si="36"/>
        <v>1500.2473600000785</v>
      </c>
      <c r="AF842" s="173">
        <f t="shared" si="35"/>
        <v>0.91852081501465943</v>
      </c>
    </row>
    <row r="843" spans="31:32">
      <c r="AE843" s="94">
        <f t="shared" si="36"/>
        <v>1500.2476800000786</v>
      </c>
      <c r="AF843" s="173">
        <f t="shared" si="35"/>
        <v>0.90258292202096879</v>
      </c>
    </row>
    <row r="844" spans="31:32">
      <c r="AE844" s="94">
        <f t="shared" si="36"/>
        <v>1500.2480000000787</v>
      </c>
      <c r="AF844" s="173">
        <f t="shared" si="35"/>
        <v>0.88686481732007805</v>
      </c>
    </row>
    <row r="845" spans="31:32">
      <c r="AE845" s="94">
        <f t="shared" si="36"/>
        <v>1500.2483200000788</v>
      </c>
      <c r="AF845" s="173">
        <f t="shared" si="35"/>
        <v>0.87136466772587606</v>
      </c>
    </row>
    <row r="846" spans="31:32">
      <c r="AE846" s="94">
        <f t="shared" si="36"/>
        <v>1500.2486400000789</v>
      </c>
      <c r="AF846" s="173">
        <f t="shared" si="35"/>
        <v>0.856080630553824</v>
      </c>
    </row>
    <row r="847" spans="31:32">
      <c r="AE847" s="94">
        <f t="shared" si="36"/>
        <v>1500.248960000079</v>
      </c>
      <c r="AF847" s="173">
        <f t="shared" si="35"/>
        <v>0.84101085425452859</v>
      </c>
    </row>
    <row r="848" spans="31:32">
      <c r="AE848" s="94">
        <f t="shared" si="36"/>
        <v>1500.2492800000791</v>
      </c>
      <c r="AF848" s="173">
        <f t="shared" si="35"/>
        <v>0.82615347903903757</v>
      </c>
    </row>
    <row r="849" spans="31:32">
      <c r="AE849" s="94">
        <f t="shared" si="36"/>
        <v>1500.2496000000792</v>
      </c>
      <c r="AF849" s="173">
        <f t="shared" si="35"/>
        <v>0.81150663749576002</v>
      </c>
    </row>
    <row r="850" spans="31:32">
      <c r="AE850" s="94">
        <f t="shared" si="36"/>
        <v>1500.2499200000793</v>
      </c>
      <c r="AF850" s="173">
        <f t="shared" si="35"/>
        <v>0.797068455198925</v>
      </c>
    </row>
    <row r="851" spans="31:32">
      <c r="AE851" s="94">
        <f t="shared" si="36"/>
        <v>1500.2502400000794</v>
      </c>
      <c r="AF851" s="173">
        <f t="shared" si="35"/>
        <v>0.78283705130849468</v>
      </c>
    </row>
    <row r="852" spans="31:32">
      <c r="AE852" s="94">
        <f t="shared" si="36"/>
        <v>1500.2505600000795</v>
      </c>
      <c r="AF852" s="173">
        <f t="shared" si="35"/>
        <v>0.76881053916146502</v>
      </c>
    </row>
    <row r="853" spans="31:32">
      <c r="AE853" s="94">
        <f t="shared" si="36"/>
        <v>1500.2508800000796</v>
      </c>
      <c r="AF853" s="173">
        <f t="shared" si="35"/>
        <v>0.75498702685446373</v>
      </c>
    </row>
    <row r="854" spans="31:32">
      <c r="AE854" s="94">
        <f t="shared" si="36"/>
        <v>1500.2512000000797</v>
      </c>
      <c r="AF854" s="173">
        <f t="shared" si="35"/>
        <v>0.74136461781759577</v>
      </c>
    </row>
    <row r="855" spans="31:32">
      <c r="AE855" s="94">
        <f t="shared" si="36"/>
        <v>1500.2515200000798</v>
      </c>
      <c r="AF855" s="173">
        <f t="shared" si="35"/>
        <v>0.72794141137947133</v>
      </c>
    </row>
    <row r="856" spans="31:32">
      <c r="AE856" s="94">
        <f t="shared" si="36"/>
        <v>1500.2518400000799</v>
      </c>
      <c r="AF856" s="173">
        <f t="shared" si="35"/>
        <v>0.71471550332335099</v>
      </c>
    </row>
    <row r="857" spans="31:32">
      <c r="AE857" s="94">
        <f t="shared" si="36"/>
        <v>1500.25216000008</v>
      </c>
      <c r="AF857" s="173">
        <f t="shared" si="35"/>
        <v>0.70168498643436905</v>
      </c>
    </row>
    <row r="858" spans="31:32">
      <c r="AE858" s="94">
        <f t="shared" si="36"/>
        <v>1500.2524800000801</v>
      </c>
      <c r="AF858" s="173">
        <f t="shared" si="35"/>
        <v>0.68884795103777718</v>
      </c>
    </row>
    <row r="859" spans="31:32">
      <c r="AE859" s="94">
        <f t="shared" si="36"/>
        <v>1500.2528000000802</v>
      </c>
      <c r="AF859" s="173">
        <f t="shared" si="35"/>
        <v>0.67620248552817763</v>
      </c>
    </row>
    <row r="860" spans="31:32">
      <c r="AE860" s="94">
        <f t="shared" si="36"/>
        <v>1500.2531200000803</v>
      </c>
      <c r="AF860" s="173">
        <f t="shared" si="35"/>
        <v>0.66374667688969857</v>
      </c>
    </row>
    <row r="861" spans="31:32">
      <c r="AE861" s="94">
        <f t="shared" si="36"/>
        <v>1500.2534400000804</v>
      </c>
      <c r="AF861" s="173">
        <f t="shared" si="35"/>
        <v>0.65147861120708739</v>
      </c>
    </row>
    <row r="862" spans="31:32">
      <c r="AE862" s="94">
        <f t="shared" si="36"/>
        <v>1500.2537600000805</v>
      </c>
      <c r="AF862" s="173">
        <f t="shared" si="35"/>
        <v>0.63939637416768869</v>
      </c>
    </row>
    <row r="863" spans="31:32">
      <c r="AE863" s="94">
        <f t="shared" si="36"/>
        <v>1500.2540800000806</v>
      </c>
      <c r="AF863" s="173">
        <f t="shared" si="35"/>
        <v>0.62749805155428695</v>
      </c>
    </row>
    <row r="864" spans="31:32">
      <c r="AE864" s="94">
        <f t="shared" si="36"/>
        <v>1500.2544000000808</v>
      </c>
      <c r="AF864" s="173">
        <f t="shared" si="35"/>
        <v>0.61578172972879719</v>
      </c>
    </row>
    <row r="865" spans="31:32">
      <c r="AE865" s="94">
        <f t="shared" si="36"/>
        <v>1500.2547200000809</v>
      </c>
      <c r="AF865" s="173">
        <f t="shared" si="35"/>
        <v>0.60424549610677958</v>
      </c>
    </row>
    <row r="866" spans="31:32">
      <c r="AE866" s="94">
        <f t="shared" si="36"/>
        <v>1500.255040000081</v>
      </c>
      <c r="AF866" s="173">
        <f t="shared" si="35"/>
        <v>0.59288743962278423</v>
      </c>
    </row>
    <row r="867" spans="31:32">
      <c r="AE867" s="94">
        <f t="shared" si="36"/>
        <v>1500.2553600000811</v>
      </c>
      <c r="AF867" s="173">
        <f t="shared" si="35"/>
        <v>0.58170565118650508</v>
      </c>
    </row>
    <row r="868" spans="31:32">
      <c r="AE868" s="94">
        <f t="shared" si="36"/>
        <v>1500.2556800000812</v>
      </c>
      <c r="AF868" s="173">
        <f t="shared" si="35"/>
        <v>0.57069822412974858</v>
      </c>
    </row>
    <row r="869" spans="31:32">
      <c r="AE869" s="94">
        <f t="shared" si="36"/>
        <v>1500.2560000000813</v>
      </c>
      <c r="AF869" s="173">
        <f t="shared" si="35"/>
        <v>0.55986325464422348</v>
      </c>
    </row>
    <row r="870" spans="31:32">
      <c r="AE870" s="94">
        <f t="shared" si="36"/>
        <v>1500.2563200000814</v>
      </c>
      <c r="AF870" s="173">
        <f t="shared" si="35"/>
        <v>0.54919884221014881</v>
      </c>
    </row>
    <row r="871" spans="31:32">
      <c r="AE871" s="94">
        <f t="shared" si="36"/>
        <v>1500.2566400000815</v>
      </c>
      <c r="AF871" s="173">
        <f t="shared" si="35"/>
        <v>0.53870309001569738</v>
      </c>
    </row>
    <row r="872" spans="31:32">
      <c r="AE872" s="94">
        <f t="shared" si="36"/>
        <v>1500.2569600000816</v>
      </c>
      <c r="AF872" s="173">
        <f t="shared" si="35"/>
        <v>0.52837410536729135</v>
      </c>
    </row>
    <row r="873" spans="31:32">
      <c r="AE873" s="94">
        <f t="shared" si="36"/>
        <v>1500.2572800000817</v>
      </c>
      <c r="AF873" s="173">
        <f t="shared" si="35"/>
        <v>0.5182100000907589</v>
      </c>
    </row>
    <row r="874" spans="31:32">
      <c r="AE874" s="94">
        <f t="shared" si="36"/>
        <v>1500.2576000000818</v>
      </c>
      <c r="AF874" s="173">
        <f t="shared" si="35"/>
        <v>0.50820889092338428</v>
      </c>
    </row>
    <row r="875" spans="31:32">
      <c r="AE875" s="94">
        <f t="shared" si="36"/>
        <v>1500.2579200000819</v>
      </c>
      <c r="AF875" s="173">
        <f t="shared" si="35"/>
        <v>0.49836889989686961</v>
      </c>
    </row>
    <row r="876" spans="31:32">
      <c r="AE876" s="94">
        <f t="shared" si="36"/>
        <v>1500.258240000082</v>
      </c>
      <c r="AF876" s="173">
        <f t="shared" si="35"/>
        <v>0.48868815471124227</v>
      </c>
    </row>
    <row r="877" spans="31:32">
      <c r="AE877" s="94">
        <f t="shared" si="36"/>
        <v>1500.2585600000821</v>
      </c>
      <c r="AF877" s="173">
        <f t="shared" si="35"/>
        <v>0.47916478909973542</v>
      </c>
    </row>
    <row r="878" spans="31:32">
      <c r="AE878" s="94">
        <f t="shared" si="36"/>
        <v>1500.2588800000822</v>
      </c>
      <c r="AF878" s="173">
        <f t="shared" si="35"/>
        <v>0.46979694318468462</v>
      </c>
    </row>
    <row r="879" spans="31:32">
      <c r="AE879" s="94">
        <f t="shared" si="36"/>
        <v>1500.2592000000823</v>
      </c>
      <c r="AF879" s="173">
        <f t="shared" si="35"/>
        <v>0.4605827638244725</v>
      </c>
    </row>
    <row r="880" spans="31:32">
      <c r="AE880" s="94">
        <f t="shared" si="36"/>
        <v>1500.2595200000824</v>
      </c>
      <c r="AF880" s="173">
        <f t="shared" si="35"/>
        <v>0.45152040495156959</v>
      </c>
    </row>
    <row r="881" spans="31:32">
      <c r="AE881" s="94">
        <f t="shared" si="36"/>
        <v>1500.2598400000825</v>
      </c>
      <c r="AF881" s="173">
        <f t="shared" si="35"/>
        <v>0.44260802790171178</v>
      </c>
    </row>
    <row r="882" spans="31:32">
      <c r="AE882" s="94">
        <f t="shared" si="36"/>
        <v>1500.2601600000826</v>
      </c>
      <c r="AF882" s="173">
        <f t="shared" si="35"/>
        <v>0.43384380173426923</v>
      </c>
    </row>
    <row r="883" spans="31:32">
      <c r="AE883" s="94">
        <f t="shared" si="36"/>
        <v>1500.2604800000827</v>
      </c>
      <c r="AF883" s="173">
        <f t="shared" si="35"/>
        <v>0.42522590354385281</v>
      </c>
    </row>
    <row r="884" spans="31:32">
      <c r="AE884" s="94">
        <f t="shared" si="36"/>
        <v>1500.2608000000828</v>
      </c>
      <c r="AF884" s="173">
        <f t="shared" si="35"/>
        <v>0.41675251876321417</v>
      </c>
    </row>
    <row r="885" spans="31:32">
      <c r="AE885" s="94">
        <f t="shared" si="36"/>
        <v>1500.2611200000829</v>
      </c>
      <c r="AF885" s="173">
        <f t="shared" si="35"/>
        <v>0.40842184145749932</v>
      </c>
    </row>
    <row r="886" spans="31:32">
      <c r="AE886" s="94">
        <f t="shared" si="36"/>
        <v>1500.261440000083</v>
      </c>
      <c r="AF886" s="173">
        <f t="shared" si="35"/>
        <v>0.40023207460991095</v>
      </c>
    </row>
    <row r="887" spans="31:32">
      <c r="AE887" s="94">
        <f t="shared" si="36"/>
        <v>1500.2617600000831</v>
      </c>
      <c r="AF887" s="173">
        <f t="shared" si="35"/>
        <v>0.39218143039884729</v>
      </c>
    </row>
    <row r="888" spans="31:32">
      <c r="AE888" s="94">
        <f t="shared" si="36"/>
        <v>1500.2620800000832</v>
      </c>
      <c r="AF888" s="173">
        <f t="shared" si="35"/>
        <v>0.38426813046657621</v>
      </c>
    </row>
    <row r="889" spans="31:32">
      <c r="AE889" s="94">
        <f t="shared" si="36"/>
        <v>1500.2624000000833</v>
      </c>
      <c r="AF889" s="173">
        <f t="shared" si="35"/>
        <v>0.37649040617951984</v>
      </c>
    </row>
    <row r="890" spans="31:32">
      <c r="AE890" s="94">
        <f t="shared" si="36"/>
        <v>1500.2627200000834</v>
      </c>
      <c r="AF890" s="173">
        <f t="shared" si="35"/>
        <v>0.36884649888021209</v>
      </c>
    </row>
    <row r="891" spans="31:32">
      <c r="AE891" s="94">
        <f t="shared" si="36"/>
        <v>1500.2630400000835</v>
      </c>
      <c r="AF891" s="173">
        <f t="shared" si="35"/>
        <v>0.36133466013100668</v>
      </c>
    </row>
    <row r="892" spans="31:32">
      <c r="AE892" s="94">
        <f t="shared" si="36"/>
        <v>1500.2633600000836</v>
      </c>
      <c r="AF892" s="173">
        <f t="shared" si="35"/>
        <v>0.35395315194960741</v>
      </c>
    </row>
    <row r="893" spans="31:32">
      <c r="AE893" s="94">
        <f t="shared" si="36"/>
        <v>1500.2636800000837</v>
      </c>
      <c r="AF893" s="173">
        <f t="shared" si="35"/>
        <v>0.34670024703649766</v>
      </c>
    </row>
    <row r="894" spans="31:32">
      <c r="AE894" s="94">
        <f t="shared" si="36"/>
        <v>1500.2640000000838</v>
      </c>
      <c r="AF894" s="173">
        <f t="shared" si="35"/>
        <v>0.33957422899434814</v>
      </c>
    </row>
    <row r="895" spans="31:32">
      <c r="AE895" s="94">
        <f t="shared" si="36"/>
        <v>1500.2643200000839</v>
      </c>
      <c r="AF895" s="173">
        <f t="shared" si="35"/>
        <v>0.33257339253948226</v>
      </c>
    </row>
    <row r="896" spans="31:32">
      <c r="AE896" s="94">
        <f t="shared" si="36"/>
        <v>1500.264640000084</v>
      </c>
      <c r="AF896" s="173">
        <f t="shared" si="35"/>
        <v>0.32569604370548411</v>
      </c>
    </row>
    <row r="897" spans="31:32">
      <c r="AE897" s="94">
        <f t="shared" si="36"/>
        <v>1500.2649600000841</v>
      </c>
      <c r="AF897" s="173">
        <f t="shared" si="35"/>
        <v>0.31894050003902824</v>
      </c>
    </row>
    <row r="898" spans="31:32">
      <c r="AE898" s="94">
        <f t="shared" si="36"/>
        <v>1500.2652800000842</v>
      </c>
      <c r="AF898" s="173">
        <f t="shared" si="35"/>
        <v>0.31230509078802399</v>
      </c>
    </row>
    <row r="899" spans="31:32">
      <c r="AE899" s="94">
        <f t="shared" si="36"/>
        <v>1500.2656000000843</v>
      </c>
      <c r="AF899" s="173">
        <f t="shared" si="35"/>
        <v>0.30578815708215512</v>
      </c>
    </row>
    <row r="900" spans="31:32">
      <c r="AE900" s="94">
        <f t="shared" si="36"/>
        <v>1500.2659200000844</v>
      </c>
      <c r="AF900" s="173">
        <f t="shared" si="35"/>
        <v>0.29938805210590774</v>
      </c>
    </row>
    <row r="901" spans="31:32">
      <c r="AE901" s="94">
        <f t="shared" si="36"/>
        <v>1500.2662400000845</v>
      </c>
      <c r="AF901" s="173">
        <f t="shared" ref="AF901:AF964" si="37">EXP(-((AE901-$C$7)^2)/(2*$C$6^2))/(SQRT(2*PI())*$C$6)</f>
        <v>0.29310314126417736</v>
      </c>
    </row>
    <row r="902" spans="31:32">
      <c r="AE902" s="94">
        <f t="shared" ref="AE902:AE965" si="38">AE901+$AF$65</f>
        <v>1500.2665600000846</v>
      </c>
      <c r="AF902" s="173">
        <f t="shared" si="37"/>
        <v>0.28693180234054427</v>
      </c>
    </row>
    <row r="903" spans="31:32">
      <c r="AE903" s="94">
        <f t="shared" si="38"/>
        <v>1500.2668800000847</v>
      </c>
      <c r="AF903" s="173">
        <f t="shared" si="37"/>
        <v>0.28087242564831161</v>
      </c>
    </row>
    <row r="904" spans="31:32">
      <c r="AE904" s="94">
        <f t="shared" si="38"/>
        <v>1500.2672000000848</v>
      </c>
      <c r="AF904" s="173">
        <f t="shared" si="37"/>
        <v>0.2749234141744043</v>
      </c>
    </row>
    <row r="905" spans="31:32">
      <c r="AE905" s="94">
        <f t="shared" si="38"/>
        <v>1500.2675200000849</v>
      </c>
      <c r="AF905" s="173">
        <f t="shared" si="37"/>
        <v>0.26908318371621676</v>
      </c>
    </row>
    <row r="906" spans="31:32">
      <c r="AE906" s="94">
        <f t="shared" si="38"/>
        <v>1500.267840000085</v>
      </c>
      <c r="AF906" s="173">
        <f t="shared" si="37"/>
        <v>0.26335016301151482</v>
      </c>
    </row>
    <row r="907" spans="31:32">
      <c r="AE907" s="94">
        <f t="shared" si="38"/>
        <v>1500.2681600000851</v>
      </c>
      <c r="AF907" s="173">
        <f t="shared" si="37"/>
        <v>0.25772279386148361</v>
      </c>
    </row>
    <row r="908" spans="31:32">
      <c r="AE908" s="94">
        <f t="shared" si="38"/>
        <v>1500.2684800000852</v>
      </c>
      <c r="AF908" s="173">
        <f t="shared" si="37"/>
        <v>0.25219953124702243</v>
      </c>
    </row>
    <row r="909" spans="31:32">
      <c r="AE909" s="94">
        <f t="shared" si="38"/>
        <v>1500.2688000000853</v>
      </c>
      <c r="AF909" s="173">
        <f t="shared" si="37"/>
        <v>0.24677884343838727</v>
      </c>
    </row>
    <row r="910" spans="31:32">
      <c r="AE910" s="94">
        <f t="shared" si="38"/>
        <v>1500.2691200000854</v>
      </c>
      <c r="AF910" s="173">
        <f t="shared" si="37"/>
        <v>0.24145921209827881</v>
      </c>
    </row>
    <row r="911" spans="31:32">
      <c r="AE911" s="94">
        <f t="shared" si="38"/>
        <v>1500.2694400000855</v>
      </c>
      <c r="AF911" s="173">
        <f t="shared" si="37"/>
        <v>0.23623913237848029</v>
      </c>
    </row>
    <row r="912" spans="31:32">
      <c r="AE912" s="94">
        <f t="shared" si="38"/>
        <v>1500.2697600000856</v>
      </c>
      <c r="AF912" s="173">
        <f t="shared" si="37"/>
        <v>0.23111711301014493</v>
      </c>
    </row>
    <row r="913" spans="31:32">
      <c r="AE913" s="94">
        <f t="shared" si="38"/>
        <v>1500.2700800000857</v>
      </c>
      <c r="AF913" s="173">
        <f t="shared" si="37"/>
        <v>0.22609167638783584</v>
      </c>
    </row>
    <row r="914" spans="31:32">
      <c r="AE914" s="94">
        <f t="shared" si="38"/>
        <v>1500.2704000000858</v>
      </c>
      <c r="AF914" s="173">
        <f t="shared" si="37"/>
        <v>0.22116135864742298</v>
      </c>
    </row>
    <row r="915" spans="31:32">
      <c r="AE915" s="94">
        <f t="shared" si="38"/>
        <v>1500.2707200000859</v>
      </c>
      <c r="AF915" s="173">
        <f t="shared" si="37"/>
        <v>0.2163247097379393</v>
      </c>
    </row>
    <row r="916" spans="31:32">
      <c r="AE916" s="94">
        <f t="shared" si="38"/>
        <v>1500.271040000086</v>
      </c>
      <c r="AF916" s="173">
        <f t="shared" si="37"/>
        <v>0.21158029348749982</v>
      </c>
    </row>
    <row r="917" spans="31:32">
      <c r="AE917" s="94">
        <f t="shared" si="38"/>
        <v>1500.2713600000861</v>
      </c>
      <c r="AF917" s="173">
        <f t="shared" si="37"/>
        <v>0.20692668766339006</v>
      </c>
    </row>
    <row r="918" spans="31:32">
      <c r="AE918" s="94">
        <f t="shared" si="38"/>
        <v>1500.2716800000862</v>
      </c>
      <c r="AF918" s="173">
        <f t="shared" si="37"/>
        <v>0.20236248402642684</v>
      </c>
    </row>
    <row r="919" spans="31:32">
      <c r="AE919" s="94">
        <f t="shared" si="38"/>
        <v>1500.2720000000863</v>
      </c>
      <c r="AF919" s="173">
        <f t="shared" si="37"/>
        <v>0.19788628837969607</v>
      </c>
    </row>
    <row r="920" spans="31:32">
      <c r="AE920" s="94">
        <f t="shared" si="38"/>
        <v>1500.2723200000864</v>
      </c>
      <c r="AF920" s="173">
        <f t="shared" si="37"/>
        <v>0.19349672061177522</v>
      </c>
    </row>
    <row r="921" spans="31:32">
      <c r="AE921" s="94">
        <f t="shared" si="38"/>
        <v>1500.2726400000865</v>
      </c>
      <c r="AF921" s="173">
        <f t="shared" si="37"/>
        <v>0.18919241473454146</v>
      </c>
    </row>
    <row r="922" spans="31:32">
      <c r="AE922" s="94">
        <f t="shared" si="38"/>
        <v>1500.2729600000866</v>
      </c>
      <c r="AF922" s="173">
        <f t="shared" si="37"/>
        <v>0.18497201891567638</v>
      </c>
    </row>
    <row r="923" spans="31:32">
      <c r="AE923" s="94">
        <f t="shared" si="38"/>
        <v>1500.2732800000867</v>
      </c>
      <c r="AF923" s="173">
        <f t="shared" si="37"/>
        <v>0.18083419550596674</v>
      </c>
    </row>
    <row r="924" spans="31:32">
      <c r="AE924" s="94">
        <f t="shared" si="38"/>
        <v>1500.2736000000868</v>
      </c>
      <c r="AF924" s="173">
        <f t="shared" si="37"/>
        <v>0.17677762106151149</v>
      </c>
    </row>
    <row r="925" spans="31:32">
      <c r="AE925" s="94">
        <f t="shared" si="38"/>
        <v>1500.2739200000869</v>
      </c>
      <c r="AF925" s="173">
        <f t="shared" si="37"/>
        <v>0.1728009863609376</v>
      </c>
    </row>
    <row r="926" spans="31:32">
      <c r="AE926" s="94">
        <f t="shared" si="38"/>
        <v>1500.274240000087</v>
      </c>
      <c r="AF926" s="173">
        <f t="shared" si="37"/>
        <v>0.16890299641772996</v>
      </c>
    </row>
    <row r="927" spans="31:32">
      <c r="AE927" s="94">
        <f t="shared" si="38"/>
        <v>1500.2745600000871</v>
      </c>
      <c r="AF927" s="173">
        <f t="shared" si="37"/>
        <v>0.16508237048778124</v>
      </c>
    </row>
    <row r="928" spans="31:32">
      <c r="AE928" s="94">
        <f t="shared" si="38"/>
        <v>1500.2748800000873</v>
      </c>
      <c r="AF928" s="173">
        <f t="shared" si="37"/>
        <v>0.16133784207226659</v>
      </c>
    </row>
    <row r="929" spans="31:32">
      <c r="AE929" s="94">
        <f t="shared" si="38"/>
        <v>1500.2752000000874</v>
      </c>
      <c r="AF929" s="173">
        <f t="shared" si="37"/>
        <v>0.15766815891594538</v>
      </c>
    </row>
    <row r="930" spans="31:32">
      <c r="AE930" s="94">
        <f t="shared" si="38"/>
        <v>1500.2755200000875</v>
      </c>
      <c r="AF930" s="173">
        <f t="shared" si="37"/>
        <v>0.15407208300099676</v>
      </c>
    </row>
    <row r="931" spans="31:32">
      <c r="AE931" s="94">
        <f t="shared" si="38"/>
        <v>1500.2758400000876</v>
      </c>
      <c r="AF931" s="173">
        <f t="shared" si="37"/>
        <v>0.15054839053649063</v>
      </c>
    </row>
    <row r="932" spans="31:32">
      <c r="AE932" s="94">
        <f t="shared" si="38"/>
        <v>1500.2761600000877</v>
      </c>
      <c r="AF932" s="173">
        <f t="shared" si="37"/>
        <v>0.14709587194359899</v>
      </c>
    </row>
    <row r="933" spans="31:32">
      <c r="AE933" s="94">
        <f t="shared" si="38"/>
        <v>1500.2764800000878</v>
      </c>
      <c r="AF933" s="173">
        <f t="shared" si="37"/>
        <v>0.14371333183664892</v>
      </c>
    </row>
    <row r="934" spans="31:32">
      <c r="AE934" s="94">
        <f t="shared" si="38"/>
        <v>1500.2768000000879</v>
      </c>
      <c r="AF934" s="173">
        <f t="shared" si="37"/>
        <v>0.14039958900012003</v>
      </c>
    </row>
    <row r="935" spans="31:32">
      <c r="AE935" s="94">
        <f t="shared" si="38"/>
        <v>1500.277120000088</v>
      </c>
      <c r="AF935" s="173">
        <f t="shared" si="37"/>
        <v>0.1371534763616889</v>
      </c>
    </row>
    <row r="936" spans="31:32">
      <c r="AE936" s="94">
        <f t="shared" si="38"/>
        <v>1500.2774400000881</v>
      </c>
      <c r="AF936" s="173">
        <f t="shared" si="37"/>
        <v>0.13397384096142023</v>
      </c>
    </row>
    <row r="937" spans="31:32">
      <c r="AE937" s="94">
        <f t="shared" si="38"/>
        <v>1500.2777600000882</v>
      </c>
      <c r="AF937" s="173">
        <f t="shared" si="37"/>
        <v>0.13085954391720672</v>
      </c>
    </row>
    <row r="938" spans="31:32">
      <c r="AE938" s="94">
        <f t="shared" si="38"/>
        <v>1500.2780800000883</v>
      </c>
      <c r="AF938" s="173">
        <f t="shared" si="37"/>
        <v>0.12780946038655533</v>
      </c>
    </row>
    <row r="939" spans="31:32">
      <c r="AE939" s="94">
        <f t="shared" si="38"/>
        <v>1500.2784000000884</v>
      </c>
      <c r="AF939" s="173">
        <f t="shared" si="37"/>
        <v>0.12482247952482277</v>
      </c>
    </row>
    <row r="940" spans="31:32">
      <c r="AE940" s="94">
        <f t="shared" si="38"/>
        <v>1500.2787200000885</v>
      </c>
      <c r="AF940" s="173">
        <f t="shared" si="37"/>
        <v>0.12189750443999409</v>
      </c>
    </row>
    <row r="941" spans="31:32">
      <c r="AE941" s="94">
        <f t="shared" si="38"/>
        <v>1500.2790400000886</v>
      </c>
      <c r="AF941" s="173">
        <f t="shared" si="37"/>
        <v>0.11903345214410654</v>
      </c>
    </row>
    <row r="942" spans="31:32">
      <c r="AE942" s="94">
        <f t="shared" si="38"/>
        <v>1500.2793600000887</v>
      </c>
      <c r="AF942" s="173">
        <f t="shared" si="37"/>
        <v>0.11622925350141101</v>
      </c>
    </row>
    <row r="943" spans="31:32">
      <c r="AE943" s="94">
        <f t="shared" si="38"/>
        <v>1500.2796800000888</v>
      </c>
      <c r="AF943" s="173">
        <f t="shared" si="37"/>
        <v>0.11348385317337215</v>
      </c>
    </row>
    <row r="944" spans="31:32">
      <c r="AE944" s="94">
        <f t="shared" si="38"/>
        <v>1500.2800000000889</v>
      </c>
      <c r="AF944" s="173">
        <f t="shared" si="37"/>
        <v>0.11079620956059756</v>
      </c>
    </row>
    <row r="945" spans="31:32">
      <c r="AE945" s="94">
        <f t="shared" si="38"/>
        <v>1500.280320000089</v>
      </c>
      <c r="AF945" s="173">
        <f t="shared" si="37"/>
        <v>0.10816529474179395</v>
      </c>
    </row>
    <row r="946" spans="31:32">
      <c r="AE946" s="94">
        <f t="shared" si="38"/>
        <v>1500.2806400000891</v>
      </c>
      <c r="AF946" s="173">
        <f t="shared" si="37"/>
        <v>0.1055900944098415</v>
      </c>
    </row>
    <row r="947" spans="31:32">
      <c r="AE947" s="94">
        <f t="shared" si="38"/>
        <v>1500.2809600000892</v>
      </c>
      <c r="AF947" s="173">
        <f t="shared" si="37"/>
        <v>0.10306960780508012</v>
      </c>
    </row>
    <row r="948" spans="31:32">
      <c r="AE948" s="94">
        <f t="shared" si="38"/>
        <v>1500.2812800000893</v>
      </c>
      <c r="AF948" s="173">
        <f t="shared" si="37"/>
        <v>0.10060284764589872</v>
      </c>
    </row>
    <row r="949" spans="31:32">
      <c r="AE949" s="94">
        <f t="shared" si="38"/>
        <v>1500.2816000000894</v>
      </c>
      <c r="AF949" s="173">
        <f t="shared" si="37"/>
        <v>9.818884005671781E-2</v>
      </c>
    </row>
    <row r="950" spans="31:32">
      <c r="AE950" s="94">
        <f t="shared" si="38"/>
        <v>1500.2819200000895</v>
      </c>
      <c r="AF950" s="173">
        <f t="shared" si="37"/>
        <v>9.5826624493455165E-2</v>
      </c>
    </row>
    <row r="951" spans="31:32">
      <c r="AE951" s="94">
        <f t="shared" si="38"/>
        <v>1500.2822400000896</v>
      </c>
      <c r="AF951" s="173">
        <f t="shared" si="37"/>
        <v>9.351525366656345E-2</v>
      </c>
    </row>
    <row r="952" spans="31:32">
      <c r="AE952" s="94">
        <f t="shared" si="38"/>
        <v>1500.2825600000897</v>
      </c>
      <c r="AF952" s="173">
        <f t="shared" si="37"/>
        <v>9.1253793461726365E-2</v>
      </c>
    </row>
    <row r="953" spans="31:32">
      <c r="AE953" s="94">
        <f t="shared" si="38"/>
        <v>1500.2828800000898</v>
      </c>
      <c r="AF953" s="173">
        <f t="shared" si="37"/>
        <v>8.904132285830077E-2</v>
      </c>
    </row>
    <row r="954" spans="31:32">
      <c r="AE954" s="94">
        <f t="shared" si="38"/>
        <v>1500.2832000000899</v>
      </c>
      <c r="AF954" s="173">
        <f t="shared" si="37"/>
        <v>8.6876933845589338E-2</v>
      </c>
    </row>
    <row r="955" spans="31:32">
      <c r="AE955" s="94">
        <f t="shared" si="38"/>
        <v>1500.28352000009</v>
      </c>
      <c r="AF955" s="173">
        <f t="shared" si="37"/>
        <v>8.4759731337028202E-2</v>
      </c>
    </row>
    <row r="956" spans="31:32">
      <c r="AE956" s="94">
        <f t="shared" si="38"/>
        <v>1500.2838400000901</v>
      </c>
      <c r="AF956" s="173">
        <f t="shared" si="37"/>
        <v>8.2688833082372556E-2</v>
      </c>
    </row>
    <row r="957" spans="31:32">
      <c r="AE957" s="94">
        <f t="shared" si="38"/>
        <v>1500.2841600000902</v>
      </c>
      <c r="AF957" s="173">
        <f t="shared" si="37"/>
        <v>8.0663369577962454E-2</v>
      </c>
    </row>
    <row r="958" spans="31:32">
      <c r="AE958" s="94">
        <f t="shared" si="38"/>
        <v>1500.2844800000903</v>
      </c>
      <c r="AF958" s="173">
        <f t="shared" si="37"/>
        <v>7.8682483975149806E-2</v>
      </c>
    </row>
    <row r="959" spans="31:32">
      <c r="AE959" s="94">
        <f t="shared" si="38"/>
        <v>1500.2848000000904</v>
      </c>
      <c r="AF959" s="173">
        <f t="shared" si="37"/>
        <v>7.6745331986965426E-2</v>
      </c>
    </row>
    <row r="960" spans="31:32">
      <c r="AE960" s="94">
        <f t="shared" si="38"/>
        <v>1500.2851200000905</v>
      </c>
      <c r="AF960" s="173">
        <f t="shared" si="37"/>
        <v>7.4851081793104998E-2</v>
      </c>
    </row>
    <row r="961" spans="31:32">
      <c r="AE961" s="94">
        <f t="shared" si="38"/>
        <v>1500.2854400000906</v>
      </c>
      <c r="AF961" s="173">
        <f t="shared" si="37"/>
        <v>7.2998913943311941E-2</v>
      </c>
    </row>
    <row r="962" spans="31:32">
      <c r="AE962" s="94">
        <f t="shared" si="38"/>
        <v>1500.2857600000907</v>
      </c>
      <c r="AF962" s="173">
        <f t="shared" si="37"/>
        <v>7.1188021259232667E-2</v>
      </c>
    </row>
    <row r="963" spans="31:32">
      <c r="AE963" s="94">
        <f t="shared" si="38"/>
        <v>1500.2860800000908</v>
      </c>
      <c r="AF963" s="173">
        <f t="shared" si="37"/>
        <v>6.9417608734818656E-2</v>
      </c>
    </row>
    <row r="964" spans="31:32">
      <c r="AE964" s="94">
        <f t="shared" si="38"/>
        <v>1500.2864000000909</v>
      </c>
      <c r="AF964" s="173">
        <f t="shared" si="37"/>
        <v>6.7686893435350018E-2</v>
      </c>
    </row>
    <row r="965" spans="31:32">
      <c r="AE965" s="94">
        <f t="shared" si="38"/>
        <v>1500.286720000091</v>
      </c>
      <c r="AF965" s="173">
        <f t="shared" ref="AF965:AF1028" si="39">EXP(-((AE965-$C$7)^2)/(2*$C$6^2))/(SQRT(2*PI())*$C$6)</f>
        <v>6.5995104395153076E-2</v>
      </c>
    </row>
    <row r="966" spans="31:32">
      <c r="AE966" s="94">
        <f t="shared" ref="AE966:AE1029" si="40">AE965+$AF$65</f>
        <v>1500.2870400000911</v>
      </c>
      <c r="AF966" s="173">
        <f t="shared" si="39"/>
        <v>6.434148251408163E-2</v>
      </c>
    </row>
    <row r="967" spans="31:32">
      <c r="AE967" s="94">
        <f t="shared" si="40"/>
        <v>1500.2873600000912</v>
      </c>
      <c r="AF967" s="173">
        <f t="shared" si="39"/>
        <v>6.2725280452834611E-2</v>
      </c>
    </row>
    <row r="968" spans="31:32">
      <c r="AE968" s="94">
        <f t="shared" si="40"/>
        <v>1500.2876800000913</v>
      </c>
      <c r="AF968" s="173">
        <f t="shared" si="39"/>
        <v>6.1145762527176198E-2</v>
      </c>
    </row>
    <row r="969" spans="31:32">
      <c r="AE969" s="94">
        <f t="shared" si="40"/>
        <v>1500.2880000000914</v>
      </c>
      <c r="AF969" s="173">
        <f t="shared" si="39"/>
        <v>5.9602204601127896E-2</v>
      </c>
    </row>
    <row r="970" spans="31:32">
      <c r="AE970" s="94">
        <f t="shared" si="40"/>
        <v>1500.2883200000915</v>
      </c>
      <c r="AF970" s="173">
        <f t="shared" si="39"/>
        <v>5.8093893979198202E-2</v>
      </c>
    </row>
    <row r="971" spans="31:32">
      <c r="AE971" s="94">
        <f t="shared" si="40"/>
        <v>1500.2886400000916</v>
      </c>
      <c r="AF971" s="173">
        <f t="shared" si="39"/>
        <v>5.6620129297714587E-2</v>
      </c>
    </row>
    <row r="972" spans="31:32">
      <c r="AE972" s="94">
        <f t="shared" si="40"/>
        <v>1500.2889600000917</v>
      </c>
      <c r="AF972" s="173">
        <f t="shared" si="39"/>
        <v>5.5180220415322612E-2</v>
      </c>
    </row>
    <row r="973" spans="31:32">
      <c r="AE973" s="94">
        <f t="shared" si="40"/>
        <v>1500.2892800000918</v>
      </c>
      <c r="AF973" s="173">
        <f t="shared" si="39"/>
        <v>5.3773488302713605E-2</v>
      </c>
    </row>
    <row r="974" spans="31:32">
      <c r="AE974" s="94">
        <f t="shared" si="40"/>
        <v>1500.2896000000919</v>
      </c>
      <c r="AF974" s="173">
        <f t="shared" si="39"/>
        <v>5.2399264931643541E-2</v>
      </c>
    </row>
    <row r="975" spans="31:32">
      <c r="AE975" s="94">
        <f t="shared" si="40"/>
        <v>1500.289920000092</v>
      </c>
      <c r="AF975" s="173">
        <f t="shared" si="39"/>
        <v>5.1056893163301864E-2</v>
      </c>
    </row>
    <row r="976" spans="31:32">
      <c r="AE976" s="94">
        <f t="shared" si="40"/>
        <v>1500.2902400000921</v>
      </c>
      <c r="AF976" s="173">
        <f t="shared" si="39"/>
        <v>4.9745726636090344E-2</v>
      </c>
    </row>
    <row r="977" spans="31:32">
      <c r="AE977" s="94">
        <f t="shared" si="40"/>
        <v>1500.2905600000922</v>
      </c>
      <c r="AF977" s="173">
        <f t="shared" si="39"/>
        <v>4.8465129652868713E-2</v>
      </c>
    </row>
    <row r="978" spans="31:32">
      <c r="AE978" s="94">
        <f t="shared" si="40"/>
        <v>1500.2908800000923</v>
      </c>
      <c r="AF978" s="173">
        <f t="shared" si="39"/>
        <v>4.7214477067723894E-2</v>
      </c>
    </row>
    <row r="979" spans="31:32">
      <c r="AE979" s="94">
        <f t="shared" si="40"/>
        <v>1500.2912000000924</v>
      </c>
      <c r="AF979" s="173">
        <f t="shared" si="39"/>
        <v>4.5993154172318439E-2</v>
      </c>
    </row>
    <row r="980" spans="31:32">
      <c r="AE980" s="94">
        <f t="shared" si="40"/>
        <v>1500.2915200000925</v>
      </c>
      <c r="AF980" s="173">
        <f t="shared" si="39"/>
        <v>4.4800556581870342E-2</v>
      </c>
    </row>
    <row r="981" spans="31:32">
      <c r="AE981" s="94">
        <f t="shared" si="40"/>
        <v>1500.2918400000926</v>
      </c>
      <c r="AF981" s="173">
        <f t="shared" si="39"/>
        <v>4.3636090120819482E-2</v>
      </c>
    </row>
    <row r="982" spans="31:32">
      <c r="AE982" s="94">
        <f t="shared" si="40"/>
        <v>1500.2921600000927</v>
      </c>
      <c r="AF982" s="173">
        <f t="shared" si="39"/>
        <v>4.2499170708230109E-2</v>
      </c>
    </row>
    <row r="983" spans="31:32">
      <c r="AE983" s="94">
        <f t="shared" si="40"/>
        <v>1500.2924800000928</v>
      </c>
      <c r="AF983" s="173">
        <f t="shared" si="39"/>
        <v>4.1389224242980187E-2</v>
      </c>
    </row>
    <row r="984" spans="31:32">
      <c r="AE984" s="94">
        <f t="shared" si="40"/>
        <v>1500.2928000000929</v>
      </c>
      <c r="AF984" s="173">
        <f t="shared" si="39"/>
        <v>4.0305686488787372E-2</v>
      </c>
    </row>
    <row r="985" spans="31:32">
      <c r="AE985" s="94">
        <f t="shared" si="40"/>
        <v>1500.293120000093</v>
      </c>
      <c r="AF985" s="173">
        <f t="shared" si="39"/>
        <v>3.9248002959118379E-2</v>
      </c>
    </row>
    <row r="986" spans="31:32">
      <c r="AE986" s="94">
        <f t="shared" si="40"/>
        <v>1500.2934400000931</v>
      </c>
      <c r="AF986" s="173">
        <f t="shared" si="39"/>
        <v>3.8215628802029264E-2</v>
      </c>
    </row>
    <row r="987" spans="31:32">
      <c r="AE987" s="94">
        <f t="shared" si="40"/>
        <v>1500.2937600000932</v>
      </c>
      <c r="AF987" s="173">
        <f t="shared" si="39"/>
        <v>3.7208028684981409E-2</v>
      </c>
    </row>
    <row r="988" spans="31:32">
      <c r="AE988" s="94">
        <f t="shared" si="40"/>
        <v>1500.2940800000933</v>
      </c>
      <c r="AF988" s="173">
        <f t="shared" si="39"/>
        <v>3.6224676679678006E-2</v>
      </c>
    </row>
    <row r="989" spans="31:32">
      <c r="AE989" s="94">
        <f t="shared" si="40"/>
        <v>1500.2944000000934</v>
      </c>
      <c r="AF989" s="173">
        <f t="shared" si="39"/>
        <v>3.5265056146963562E-2</v>
      </c>
    </row>
    <row r="990" spans="31:32">
      <c r="AE990" s="94">
        <f t="shared" si="40"/>
        <v>1500.2947200000935</v>
      </c>
      <c r="AF990" s="173">
        <f t="shared" si="39"/>
        <v>3.4328659621829447E-2</v>
      </c>
    </row>
    <row r="991" spans="31:32">
      <c r="AE991" s="94">
        <f t="shared" si="40"/>
        <v>1500.2950400000936</v>
      </c>
      <c r="AF991" s="173">
        <f t="shared" si="39"/>
        <v>3.3414988698564518E-2</v>
      </c>
    </row>
    <row r="992" spans="31:32">
      <c r="AE992" s="94">
        <f t="shared" si="40"/>
        <v>1500.2953600000938</v>
      </c>
      <c r="AF992" s="173">
        <f t="shared" si="39"/>
        <v>3.2523553916092462E-2</v>
      </c>
    </row>
    <row r="993" spans="31:32">
      <c r="AE993" s="94">
        <f t="shared" si="40"/>
        <v>1500.2956800000939</v>
      </c>
      <c r="AF993" s="173">
        <f t="shared" si="39"/>
        <v>3.1653874643532712E-2</v>
      </c>
    </row>
    <row r="994" spans="31:32">
      <c r="AE994" s="94">
        <f t="shared" si="40"/>
        <v>1500.296000000094</v>
      </c>
      <c r="AF994" s="173">
        <f t="shared" si="39"/>
        <v>3.0805478966023335E-2</v>
      </c>
    </row>
    <row r="995" spans="31:32">
      <c r="AE995" s="94">
        <f t="shared" si="40"/>
        <v>1500.2963200000941</v>
      </c>
      <c r="AF995" s="173">
        <f t="shared" si="39"/>
        <v>2.9977903570841711E-2</v>
      </c>
    </row>
    <row r="996" spans="31:32">
      <c r="AE996" s="94">
        <f t="shared" si="40"/>
        <v>1500.2966400000942</v>
      </c>
      <c r="AF996" s="173">
        <f t="shared" si="39"/>
        <v>2.9170693633858359E-2</v>
      </c>
    </row>
    <row r="997" spans="31:32">
      <c r="AE997" s="94">
        <f t="shared" si="40"/>
        <v>1500.2969600000943</v>
      </c>
      <c r="AF997" s="173">
        <f t="shared" si="39"/>
        <v>2.8383402706357811E-2</v>
      </c>
    </row>
    <row r="998" spans="31:32">
      <c r="AE998" s="94">
        <f t="shared" si="40"/>
        <v>1500.2972800000944</v>
      </c>
      <c r="AF998" s="173">
        <f t="shared" si="39"/>
        <v>2.7615592602259879E-2</v>
      </c>
    </row>
    <row r="999" spans="31:32">
      <c r="AE999" s="94">
        <f t="shared" si="40"/>
        <v>1500.2976000000945</v>
      </c>
      <c r="AF999" s="173">
        <f t="shared" si="39"/>
        <v>2.686683328577286E-2</v>
      </c>
    </row>
    <row r="1000" spans="31:32">
      <c r="AE1000" s="94">
        <f t="shared" si="40"/>
        <v>1500.2979200000946</v>
      </c>
      <c r="AF1000" s="173">
        <f t="shared" si="39"/>
        <v>2.6136702759509686E-2</v>
      </c>
    </row>
    <row r="1001" spans="31:32">
      <c r="AE1001" s="94">
        <f t="shared" si="40"/>
        <v>1500.2982400000947</v>
      </c>
      <c r="AF1001" s="173">
        <f t="shared" si="39"/>
        <v>2.5424786953097193E-2</v>
      </c>
    </row>
    <row r="1002" spans="31:32">
      <c r="AE1002" s="94">
        <f t="shared" si="40"/>
        <v>1500.2985600000948</v>
      </c>
      <c r="AF1002" s="173">
        <f t="shared" si="39"/>
        <v>2.4730679612306877E-2</v>
      </c>
    </row>
    <row r="1003" spans="31:32">
      <c r="AE1003" s="94">
        <f t="shared" si="40"/>
        <v>1500.2988800000949</v>
      </c>
      <c r="AF1003" s="173">
        <f t="shared" si="39"/>
        <v>2.4053982188735234E-2</v>
      </c>
    </row>
    <row r="1004" spans="31:32">
      <c r="AE1004" s="94">
        <f t="shared" si="40"/>
        <v>1500.299200000095</v>
      </c>
      <c r="AF1004" s="173">
        <f t="shared" si="39"/>
        <v>2.3394303730060427E-2</v>
      </c>
    </row>
    <row r="1005" spans="31:32">
      <c r="AE1005" s="94">
        <f t="shared" si="40"/>
        <v>1500.2995200000951</v>
      </c>
      <c r="AF1005" s="173">
        <f t="shared" si="39"/>
        <v>2.2751260770900873E-2</v>
      </c>
    </row>
    <row r="1006" spans="31:32">
      <c r="AE1006" s="94">
        <f t="shared" si="40"/>
        <v>1500.2998400000952</v>
      </c>
      <c r="AF1006" s="173">
        <f t="shared" si="39"/>
        <v>2.2124477224301269E-2</v>
      </c>
    </row>
    <row r="1007" spans="31:32">
      <c r="AE1007" s="94">
        <f t="shared" si="40"/>
        <v>1500.3001600000953</v>
      </c>
      <c r="AF1007" s="173">
        <f t="shared" si="39"/>
        <v>2.1513584273869103E-2</v>
      </c>
    </row>
    <row r="1008" spans="31:32">
      <c r="AE1008" s="94">
        <f t="shared" si="40"/>
        <v>1500.3004800000954</v>
      </c>
      <c r="AF1008" s="173">
        <f t="shared" si="39"/>
        <v>2.0918220266585252E-2</v>
      </c>
    </row>
    <row r="1009" spans="31:32">
      <c r="AE1009" s="94">
        <f t="shared" si="40"/>
        <v>1500.3008000000955</v>
      </c>
      <c r="AF1009" s="173">
        <f t="shared" si="39"/>
        <v>2.0338030606310242E-2</v>
      </c>
    </row>
    <row r="1010" spans="31:32">
      <c r="AE1010" s="94">
        <f t="shared" si="40"/>
        <v>1500.3011200000956</v>
      </c>
      <c r="AF1010" s="173">
        <f t="shared" si="39"/>
        <v>1.9772667648007725E-2</v>
      </c>
    </row>
    <row r="1011" spans="31:32">
      <c r="AE1011" s="94">
        <f t="shared" si="40"/>
        <v>1500.3014400000957</v>
      </c>
      <c r="AF1011" s="173">
        <f t="shared" si="39"/>
        <v>1.9221790592705124E-2</v>
      </c>
    </row>
    <row r="1012" spans="31:32">
      <c r="AE1012" s="94">
        <f t="shared" si="40"/>
        <v>1500.3017600000958</v>
      </c>
      <c r="AF1012" s="173">
        <f t="shared" si="39"/>
        <v>1.8685065383210474E-2</v>
      </c>
    </row>
    <row r="1013" spans="31:32">
      <c r="AE1013" s="94">
        <f t="shared" si="40"/>
        <v>1500.3020800000959</v>
      </c>
      <c r="AF1013" s="173">
        <f t="shared" si="39"/>
        <v>1.8162164600604807E-2</v>
      </c>
    </row>
    <row r="1014" spans="31:32">
      <c r="AE1014" s="94">
        <f t="shared" si="40"/>
        <v>1500.302400000096</v>
      </c>
      <c r="AF1014" s="173">
        <f t="shared" si="39"/>
        <v>1.765276736152644E-2</v>
      </c>
    </row>
    <row r="1015" spans="31:32">
      <c r="AE1015" s="94">
        <f t="shared" si="40"/>
        <v>1500.3027200000961</v>
      </c>
      <c r="AF1015" s="173">
        <f t="shared" si="39"/>
        <v>1.7156559216265188E-2</v>
      </c>
    </row>
    <row r="1016" spans="31:32">
      <c r="AE1016" s="94">
        <f t="shared" si="40"/>
        <v>1500.3030400000962</v>
      </c>
      <c r="AF1016" s="173">
        <f t="shared" si="39"/>
        <v>1.6673232047681473E-2</v>
      </c>
    </row>
    <row r="1017" spans="31:32">
      <c r="AE1017" s="94">
        <f t="shared" si="40"/>
        <v>1500.3033600000963</v>
      </c>
      <c r="AF1017" s="173">
        <f t="shared" si="39"/>
        <v>1.6202483970965863E-2</v>
      </c>
    </row>
    <row r="1018" spans="31:32">
      <c r="AE1018" s="94">
        <f t="shared" si="40"/>
        <v>1500.3036800000964</v>
      </c>
      <c r="AF1018" s="173">
        <f t="shared" si="39"/>
        <v>1.5744019234253465E-2</v>
      </c>
    </row>
    <row r="1019" spans="31:32">
      <c r="AE1019" s="94">
        <f t="shared" si="40"/>
        <v>1500.3040000000965</v>
      </c>
      <c r="AF1019" s="173">
        <f t="shared" si="39"/>
        <v>1.5297548120106407E-2</v>
      </c>
    </row>
    <row r="1020" spans="31:32">
      <c r="AE1020" s="94">
        <f t="shared" si="40"/>
        <v>1500.3043200000966</v>
      </c>
      <c r="AF1020" s="173">
        <f t="shared" si="39"/>
        <v>1.4862786847877358E-2</v>
      </c>
    </row>
    <row r="1021" spans="31:32">
      <c r="AE1021" s="94">
        <f t="shared" si="40"/>
        <v>1500.3046400000967</v>
      </c>
      <c r="AF1021" s="173">
        <f t="shared" si="39"/>
        <v>1.4439457476966247E-2</v>
      </c>
    </row>
    <row r="1022" spans="31:32">
      <c r="AE1022" s="94">
        <f t="shared" si="40"/>
        <v>1500.3049600000968</v>
      </c>
      <c r="AF1022" s="173">
        <f t="shared" si="39"/>
        <v>1.4027287810981089E-2</v>
      </c>
    </row>
    <row r="1023" spans="31:32">
      <c r="AE1023" s="94">
        <f t="shared" si="40"/>
        <v>1500.3052800000969</v>
      </c>
      <c r="AF1023" s="173">
        <f t="shared" si="39"/>
        <v>1.3626011302813906E-2</v>
      </c>
    </row>
    <row r="1024" spans="31:32">
      <c r="AE1024" s="94">
        <f t="shared" si="40"/>
        <v>1500.305600000097</v>
      </c>
      <c r="AF1024" s="173">
        <f t="shared" si="39"/>
        <v>1.3235366960641442E-2</v>
      </c>
    </row>
    <row r="1025" spans="31:32">
      <c r="AE1025" s="94">
        <f t="shared" si="40"/>
        <v>1500.3059200000971</v>
      </c>
      <c r="AF1025" s="173">
        <f t="shared" si="39"/>
        <v>1.2855099254859734E-2</v>
      </c>
    </row>
    <row r="1026" spans="31:32">
      <c r="AE1026" s="94">
        <f t="shared" si="40"/>
        <v>1500.3062400000972</v>
      </c>
      <c r="AF1026" s="173">
        <f t="shared" si="39"/>
        <v>1.2484958025961203E-2</v>
      </c>
    </row>
    <row r="1027" spans="31:32">
      <c r="AE1027" s="94">
        <f t="shared" si="40"/>
        <v>1500.3065600000973</v>
      </c>
      <c r="AF1027" s="173">
        <f t="shared" si="39"/>
        <v>1.2124698393362084E-2</v>
      </c>
    </row>
    <row r="1028" spans="31:32">
      <c r="AE1028" s="94">
        <f t="shared" si="40"/>
        <v>1500.3068800000974</v>
      </c>
      <c r="AF1028" s="173">
        <f t="shared" si="39"/>
        <v>1.1774080665187356E-2</v>
      </c>
    </row>
    <row r="1029" spans="31:32">
      <c r="AE1029" s="94">
        <f t="shared" si="40"/>
        <v>1500.3072000000975</v>
      </c>
      <c r="AF1029" s="173">
        <f t="shared" ref="AF1029:AF1068" si="41">EXP(-((AE1029-$C$7)^2)/(2*$C$6^2))/(SQRT(2*PI())*$C$6)</f>
        <v>1.1432870249019712E-2</v>
      </c>
    </row>
    <row r="1030" spans="31:32">
      <c r="AE1030" s="94">
        <f t="shared" ref="AE1030:AE1068" si="42">AE1029+$AF$65</f>
        <v>1500.3075200000976</v>
      </c>
      <c r="AF1030" s="173">
        <f t="shared" si="41"/>
        <v>1.1100837563618642E-2</v>
      </c>
    </row>
    <row r="1031" spans="31:32">
      <c r="AE1031" s="94">
        <f t="shared" si="42"/>
        <v>1500.3078400000977</v>
      </c>
      <c r="AF1031" s="173">
        <f t="shared" si="41"/>
        <v>1.0777757951614866E-2</v>
      </c>
    </row>
    <row r="1032" spans="31:32">
      <c r="AE1032" s="94">
        <f t="shared" si="42"/>
        <v>1500.3081600000978</v>
      </c>
      <c r="AF1032" s="173">
        <f t="shared" si="41"/>
        <v>1.0463411593184906E-2</v>
      </c>
    </row>
    <row r="1033" spans="31:32">
      <c r="AE1033" s="94">
        <f t="shared" si="42"/>
        <v>1500.3084800000979</v>
      </c>
      <c r="AF1033" s="173">
        <f t="shared" si="41"/>
        <v>1.0157583420710081E-2</v>
      </c>
    </row>
    <row r="1034" spans="31:32">
      <c r="AE1034" s="94">
        <f t="shared" si="42"/>
        <v>1500.308800000098</v>
      </c>
      <c r="AF1034" s="173">
        <f t="shared" si="41"/>
        <v>9.8600630344234733E-3</v>
      </c>
    </row>
    <row r="1035" spans="31:32">
      <c r="AE1035" s="94">
        <f t="shared" si="42"/>
        <v>1500.3091200000981</v>
      </c>
      <c r="AF1035" s="173">
        <f t="shared" si="41"/>
        <v>9.5706446190479359E-3</v>
      </c>
    </row>
    <row r="1036" spans="31:32">
      <c r="AE1036" s="94">
        <f t="shared" si="42"/>
        <v>1500.3094400000982</v>
      </c>
      <c r="AF1036" s="173">
        <f t="shared" si="41"/>
        <v>9.2891268614279099E-3</v>
      </c>
    </row>
    <row r="1037" spans="31:32">
      <c r="AE1037" s="94">
        <f t="shared" si="42"/>
        <v>1500.3097600000983</v>
      </c>
      <c r="AF1037" s="173">
        <f t="shared" si="41"/>
        <v>9.015312869156843E-3</v>
      </c>
    </row>
    <row r="1038" spans="31:32">
      <c r="AE1038" s="94">
        <f t="shared" si="42"/>
        <v>1500.3100800000984</v>
      </c>
      <c r="AF1038" s="173">
        <f t="shared" si="41"/>
        <v>8.7490100902019672E-3</v>
      </c>
    </row>
    <row r="1039" spans="31:32">
      <c r="AE1039" s="94">
        <f t="shared" si="42"/>
        <v>1500.3104000000985</v>
      </c>
      <c r="AF1039" s="173">
        <f t="shared" si="41"/>
        <v>8.4900302335273962E-3</v>
      </c>
    </row>
    <row r="1040" spans="31:32">
      <c r="AE1040" s="94">
        <f t="shared" si="42"/>
        <v>1500.3107200000986</v>
      </c>
      <c r="AF1040" s="173">
        <f t="shared" si="41"/>
        <v>8.2381891907161928E-3</v>
      </c>
    </row>
    <row r="1041" spans="31:32">
      <c r="AE1041" s="94">
        <f t="shared" si="42"/>
        <v>1500.3110400000987</v>
      </c>
      <c r="AF1041" s="173">
        <f t="shared" si="41"/>
        <v>7.9933069585915902E-3</v>
      </c>
    </row>
    <row r="1042" spans="31:32">
      <c r="AE1042" s="94">
        <f t="shared" si="42"/>
        <v>1500.3113600000988</v>
      </c>
      <c r="AF1042" s="173">
        <f t="shared" si="41"/>
        <v>7.7552075628369178E-3</v>
      </c>
    </row>
    <row r="1043" spans="31:32">
      <c r="AE1043" s="94">
        <f t="shared" si="42"/>
        <v>1500.3116800000989</v>
      </c>
      <c r="AF1043" s="173">
        <f t="shared" si="41"/>
        <v>7.5237189826136436E-3</v>
      </c>
    </row>
    <row r="1044" spans="31:32">
      <c r="AE1044" s="94">
        <f t="shared" si="42"/>
        <v>1500.312000000099</v>
      </c>
      <c r="AF1044" s="173">
        <f t="shared" si="41"/>
        <v>7.2986730761763234E-3</v>
      </c>
    </row>
    <row r="1045" spans="31:32">
      <c r="AE1045" s="94">
        <f t="shared" si="42"/>
        <v>1500.3123200000991</v>
      </c>
      <c r="AF1045" s="173">
        <f t="shared" si="41"/>
        <v>7.0799055074828856E-3</v>
      </c>
    </row>
    <row r="1046" spans="31:32">
      <c r="AE1046" s="94">
        <f t="shared" si="42"/>
        <v>1500.3126400000992</v>
      </c>
      <c r="AF1046" s="173">
        <f t="shared" si="41"/>
        <v>6.8672556737982898E-3</v>
      </c>
    </row>
    <row r="1047" spans="31:32">
      <c r="AE1047" s="94">
        <f t="shared" si="42"/>
        <v>1500.3129600000993</v>
      </c>
      <c r="AF1047" s="173">
        <f t="shared" si="41"/>
        <v>6.6605666342893013E-3</v>
      </c>
    </row>
    <row r="1048" spans="31:32">
      <c r="AE1048" s="94">
        <f t="shared" si="42"/>
        <v>1500.3132800000994</v>
      </c>
      <c r="AF1048" s="173">
        <f t="shared" si="41"/>
        <v>6.45968503960756E-3</v>
      </c>
    </row>
    <row r="1049" spans="31:32">
      <c r="AE1049" s="94">
        <f t="shared" si="42"/>
        <v>1500.3136000000995</v>
      </c>
      <c r="AF1049" s="173">
        <f t="shared" si="41"/>
        <v>6.2644610624580013E-3</v>
      </c>
    </row>
    <row r="1050" spans="31:32">
      <c r="AE1050" s="94">
        <f t="shared" si="42"/>
        <v>1500.3139200000996</v>
      </c>
      <c r="AF1050" s="173">
        <f t="shared" si="41"/>
        <v>6.0747483291491815E-3</v>
      </c>
    </row>
    <row r="1051" spans="31:32">
      <c r="AE1051" s="94">
        <f t="shared" si="42"/>
        <v>1500.3142400000997</v>
      </c>
      <c r="AF1051" s="173">
        <f t="shared" si="41"/>
        <v>5.8904038521217523E-3</v>
      </c>
    </row>
    <row r="1052" spans="31:32">
      <c r="AE1052" s="94">
        <f t="shared" si="42"/>
        <v>1500.3145600000998</v>
      </c>
      <c r="AF1052" s="173">
        <f t="shared" si="41"/>
        <v>5.7112879634510956E-3</v>
      </c>
    </row>
    <row r="1053" spans="31:32">
      <c r="AE1053" s="94">
        <f t="shared" si="42"/>
        <v>1500.3148800000999</v>
      </c>
      <c r="AF1053" s="173">
        <f t="shared" si="41"/>
        <v>5.5372642493197359E-3</v>
      </c>
    </row>
    <row r="1054" spans="31:32">
      <c r="AE1054" s="94">
        <f t="shared" si="42"/>
        <v>1500.3152000001</v>
      </c>
      <c r="AF1054" s="173">
        <f t="shared" si="41"/>
        <v>5.3681994854548635E-3</v>
      </c>
    </row>
    <row r="1055" spans="31:32">
      <c r="AE1055" s="94">
        <f t="shared" si="42"/>
        <v>1500.3155200001002</v>
      </c>
      <c r="AF1055" s="173">
        <f t="shared" si="41"/>
        <v>5.2039635735260529E-3</v>
      </c>
    </row>
    <row r="1056" spans="31:32">
      <c r="AE1056" s="94">
        <f t="shared" si="42"/>
        <v>1500.3158400001003</v>
      </c>
      <c r="AF1056" s="173">
        <f t="shared" si="41"/>
        <v>5.0444294784979769E-3</v>
      </c>
    </row>
    <row r="1057" spans="31:32">
      <c r="AE1057" s="94">
        <f t="shared" si="42"/>
        <v>1500.3161600001004</v>
      </c>
      <c r="AF1057" s="173">
        <f t="shared" si="41"/>
        <v>4.8894731669325972E-3</v>
      </c>
    </row>
    <row r="1058" spans="31:32">
      <c r="AE1058" s="94">
        <f t="shared" si="42"/>
        <v>1500.3164800001005</v>
      </c>
      <c r="AF1058" s="173">
        <f t="shared" si="41"/>
        <v>4.7389735462351921E-3</v>
      </c>
    </row>
    <row r="1059" spans="31:32">
      <c r="AE1059" s="94">
        <f t="shared" si="42"/>
        <v>1500.3168000001006</v>
      </c>
      <c r="AF1059" s="173">
        <f t="shared" si="41"/>
        <v>4.5928124048381638E-3</v>
      </c>
    </row>
    <row r="1060" spans="31:32">
      <c r="AE1060" s="94">
        <f t="shared" si="42"/>
        <v>1500.3171200001007</v>
      </c>
      <c r="AF1060" s="173">
        <f t="shared" si="41"/>
        <v>4.4508743533165076E-3</v>
      </c>
    </row>
    <row r="1061" spans="31:32">
      <c r="AE1061" s="94">
        <f t="shared" si="42"/>
        <v>1500.3174400001008</v>
      </c>
      <c r="AF1061" s="173">
        <f t="shared" si="41"/>
        <v>4.3130467664284754E-3</v>
      </c>
    </row>
    <row r="1062" spans="31:32">
      <c r="AE1062" s="94">
        <f t="shared" si="42"/>
        <v>1500.3177600001009</v>
      </c>
      <c r="AF1062" s="173">
        <f t="shared" si="41"/>
        <v>4.1792197260748553E-3</v>
      </c>
    </row>
    <row r="1063" spans="31:32">
      <c r="AE1063" s="94">
        <f t="shared" si="42"/>
        <v>1500.318080000101</v>
      </c>
      <c r="AF1063" s="173">
        <f t="shared" si="41"/>
        <v>4.049285965169994E-3</v>
      </c>
    </row>
    <row r="1064" spans="31:32">
      <c r="AE1064" s="94">
        <f t="shared" si="42"/>
        <v>1500.3184000001011</v>
      </c>
      <c r="AF1064" s="173">
        <f t="shared" si="41"/>
        <v>3.9231408124175606E-3</v>
      </c>
    </row>
    <row r="1065" spans="31:32">
      <c r="AE1065" s="94">
        <f t="shared" si="42"/>
        <v>1500.3187200001012</v>
      </c>
      <c r="AF1065" s="173">
        <f t="shared" si="41"/>
        <v>3.8006821379838926E-3</v>
      </c>
    </row>
    <row r="1066" spans="31:32">
      <c r="AE1066" s="94">
        <f t="shared" si="42"/>
        <v>1500.3190400001013</v>
      </c>
      <c r="AF1066" s="173">
        <f t="shared" si="41"/>
        <v>3.681810300061511E-3</v>
      </c>
    </row>
    <row r="1067" spans="31:32">
      <c r="AE1067" s="94">
        <f t="shared" si="42"/>
        <v>1500.3193600001014</v>
      </c>
      <c r="AF1067" s="173">
        <f t="shared" si="41"/>
        <v>3.5664280923152487E-3</v>
      </c>
    </row>
    <row r="1068" spans="31:32">
      <c r="AE1068" s="94">
        <f t="shared" si="42"/>
        <v>1500.3196800001015</v>
      </c>
      <c r="AF1068" s="173">
        <f t="shared" si="41"/>
        <v>3.4544406922033845E-3</v>
      </c>
    </row>
  </sheetData>
  <sheetProtection formatCells="0"/>
  <mergeCells count="27">
    <mergeCell ref="AE67:AF67"/>
    <mergeCell ref="AH73:AN73"/>
    <mergeCell ref="B2:C2"/>
    <mergeCell ref="P3:Q3"/>
    <mergeCell ref="P4:P5"/>
    <mergeCell ref="Q4:Q5"/>
    <mergeCell ref="AE16:AG16"/>
    <mergeCell ref="B14:C14"/>
    <mergeCell ref="X4:X5"/>
    <mergeCell ref="B23:C23"/>
    <mergeCell ref="B31:C31"/>
    <mergeCell ref="B36:C36"/>
    <mergeCell ref="S3:X3"/>
    <mergeCell ref="Z3:AD3"/>
    <mergeCell ref="S4:S5"/>
    <mergeCell ref="T4:T5"/>
    <mergeCell ref="U4:U5"/>
    <mergeCell ref="V4:V5"/>
    <mergeCell ref="W4:W5"/>
    <mergeCell ref="B19:C19"/>
    <mergeCell ref="S20:X20"/>
    <mergeCell ref="X21:X22"/>
    <mergeCell ref="S21:S22"/>
    <mergeCell ref="T21:T22"/>
    <mergeCell ref="U21:U22"/>
    <mergeCell ref="V21:V22"/>
    <mergeCell ref="W21:W22"/>
  </mergeCells>
  <conditionalFormatting sqref="AG4">
    <cfRule type="expression" dxfId="37" priority="1">
      <formula>#REF!="U95 SINGLE SIDED (+ USL)"</formula>
    </cfRule>
  </conditionalFormatting>
  <conditionalFormatting sqref="AG8">
    <cfRule type="expression" dxfId="36" priority="3">
      <formula>#REF!="ANSI Z540.3 Method 6"</formula>
    </cfRule>
  </conditionalFormatting>
  <dataValidations count="1">
    <dataValidation type="list" allowBlank="1" showInputMessage="1" showErrorMessage="1" sqref="C15" xr:uid="{98419F44-ADAF-4BE3-8E11-44F80F0C00D1}">
      <formula1>$P$6:$P$19</formula1>
    </dataValidation>
  </dataValidations>
  <pageMargins left="0.75" right="0.75" top="1" bottom="1" header="0.5" footer="0.5"/>
  <pageSetup scale="6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7169" r:id="rId4">
          <objectPr defaultSize="0" autoPict="0" r:id="rId5">
            <anchor moveWithCells="1">
              <from>
                <xdr:col>38</xdr:col>
                <xdr:colOff>247650</xdr:colOff>
                <xdr:row>59</xdr:row>
                <xdr:rowOff>28575</xdr:rowOff>
              </from>
              <to>
                <xdr:col>41</xdr:col>
                <xdr:colOff>381000</xdr:colOff>
                <xdr:row>62</xdr:row>
                <xdr:rowOff>123825</xdr:rowOff>
              </to>
            </anchor>
          </objectPr>
        </oleObject>
      </mc:Choice>
      <mc:Fallback>
        <oleObject progId="Equation.3" shapeId="716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EA8DF-8AAC-41D7-A9CE-FD7ED9152D1E}">
  <sheetPr>
    <tabColor theme="0" tint="-0.499984740745262"/>
    <pageSetUpPr autoPageBreaks="0" fitToPage="1"/>
  </sheetPr>
  <dimension ref="A1:T2500"/>
  <sheetViews>
    <sheetView zoomScaleNormal="100" workbookViewId="0">
      <selection activeCell="E11" sqref="E11"/>
    </sheetView>
  </sheetViews>
  <sheetFormatPr defaultColWidth="9" defaultRowHeight="15"/>
  <cols>
    <col min="2" max="2" width="47.42578125" bestFit="1" customWidth="1"/>
    <col min="3" max="3" width="18.85546875" customWidth="1"/>
    <col min="4" max="4" width="8.85546875" customWidth="1"/>
    <col min="5" max="5" width="18.42578125" customWidth="1"/>
    <col min="6" max="6" width="21.42578125" customWidth="1"/>
    <col min="7" max="7" width="22.42578125" bestFit="1" customWidth="1"/>
    <col min="8" max="8" width="47.140625" style="94" customWidth="1"/>
    <col min="9" max="9" width="26.5703125" style="94" customWidth="1"/>
    <col min="10" max="10" width="26.42578125" style="94" customWidth="1"/>
    <col min="11" max="11" width="23.28515625" style="94" bestFit="1" customWidth="1"/>
    <col min="12" max="13" width="10.5703125" style="94" bestFit="1" customWidth="1"/>
    <col min="14" max="14" width="38.5703125" style="94" customWidth="1"/>
    <col min="15" max="15" width="13.28515625" style="94" customWidth="1"/>
    <col min="16" max="17" width="9" style="94"/>
    <col min="18" max="18" width="5.5703125" style="94" customWidth="1"/>
    <col min="19" max="19" width="9" style="94"/>
    <col min="20" max="20" width="6.140625" style="94" customWidth="1"/>
    <col min="21" max="22" width="9" style="94" customWidth="1"/>
    <col min="23" max="16384" width="9" style="94"/>
  </cols>
  <sheetData>
    <row r="1" spans="1:20" ht="15.75" thickBot="1">
      <c r="A1" s="265"/>
      <c r="B1" s="265"/>
      <c r="C1" s="265"/>
      <c r="D1" s="265"/>
      <c r="E1" s="265"/>
      <c r="F1" s="265"/>
      <c r="G1" s="265"/>
      <c r="H1" s="273"/>
      <c r="I1" s="273"/>
      <c r="J1" s="273"/>
    </row>
    <row r="2" spans="1:20" ht="16.5" thickBot="1">
      <c r="A2" s="265"/>
      <c r="B2" s="429" t="s">
        <v>52</v>
      </c>
      <c r="C2" s="430"/>
      <c r="D2" s="265"/>
      <c r="H2" s="100"/>
      <c r="J2" s="273"/>
    </row>
    <row r="3" spans="1:20" ht="18.75" customHeight="1" thickBot="1">
      <c r="A3" s="265"/>
      <c r="B3" s="10" t="s">
        <v>154</v>
      </c>
      <c r="C3" s="46">
        <v>1500.2</v>
      </c>
      <c r="D3" s="265"/>
      <c r="E3" s="500"/>
      <c r="F3" s="500"/>
      <c r="G3" s="500"/>
      <c r="H3" s="181"/>
      <c r="I3" s="175"/>
      <c r="J3" s="181"/>
      <c r="K3" s="112"/>
      <c r="L3" s="112"/>
      <c r="M3" s="112"/>
      <c r="N3" s="112"/>
      <c r="O3" s="277" t="s">
        <v>164</v>
      </c>
      <c r="P3" s="112"/>
      <c r="Q3" s="112"/>
      <c r="R3" s="112"/>
      <c r="S3" s="112"/>
      <c r="T3" s="112"/>
    </row>
    <row r="4" spans="1:20" ht="15.6" customHeight="1">
      <c r="A4" s="265"/>
      <c r="B4" s="11" t="s">
        <v>1</v>
      </c>
      <c r="C4" s="47">
        <v>1499.8</v>
      </c>
      <c r="D4" s="265"/>
      <c r="E4" s="501"/>
      <c r="F4" s="500"/>
      <c r="G4" s="500"/>
      <c r="H4" s="181"/>
      <c r="I4" s="175"/>
      <c r="J4" s="182"/>
      <c r="K4" s="112"/>
      <c r="L4" s="112"/>
      <c r="M4" s="112"/>
      <c r="N4" s="112"/>
      <c r="O4" s="7">
        <v>-1.645</v>
      </c>
      <c r="P4" s="112"/>
      <c r="Q4" s="112"/>
      <c r="R4" s="112"/>
      <c r="S4" s="112"/>
      <c r="T4" s="112"/>
    </row>
    <row r="5" spans="1:20" ht="15.6" customHeight="1">
      <c r="A5" s="265"/>
      <c r="B5" s="11" t="s">
        <v>13</v>
      </c>
      <c r="C5" s="47">
        <v>1500</v>
      </c>
      <c r="D5" s="265"/>
      <c r="E5" s="501"/>
      <c r="F5" s="500"/>
      <c r="G5" s="500"/>
      <c r="H5" s="181"/>
      <c r="I5" s="175"/>
      <c r="J5" s="182"/>
      <c r="K5" s="112"/>
      <c r="L5" s="112"/>
      <c r="M5" s="112"/>
      <c r="N5" s="112"/>
      <c r="O5" s="7">
        <v>-1.5</v>
      </c>
      <c r="P5" s="112"/>
      <c r="Q5" s="112"/>
      <c r="R5" s="112"/>
      <c r="S5" s="112"/>
      <c r="T5" s="112"/>
    </row>
    <row r="6" spans="1:20" ht="15.6" customHeight="1">
      <c r="A6" s="265"/>
      <c r="B6" s="11" t="s">
        <v>6</v>
      </c>
      <c r="C6" s="47">
        <v>0.04</v>
      </c>
      <c r="D6" s="265"/>
      <c r="E6" s="263"/>
      <c r="F6" s="183"/>
      <c r="G6" s="264"/>
      <c r="H6" s="181"/>
      <c r="I6" s="183"/>
      <c r="J6" s="275"/>
      <c r="K6" s="112"/>
      <c r="L6" s="112"/>
      <c r="M6" s="112"/>
      <c r="N6" s="112"/>
      <c r="O6" s="7">
        <v>-1.25</v>
      </c>
      <c r="P6" s="112"/>
      <c r="Q6" s="112"/>
      <c r="R6" s="112"/>
      <c r="S6" s="112"/>
    </row>
    <row r="7" spans="1:20" ht="15.6" customHeight="1">
      <c r="A7" s="265"/>
      <c r="B7" s="11" t="s">
        <v>7</v>
      </c>
      <c r="C7" s="47">
        <v>1500.119999902244</v>
      </c>
      <c r="D7" s="265"/>
      <c r="E7" s="263"/>
      <c r="F7" s="183"/>
      <c r="G7" s="264"/>
      <c r="H7" s="181"/>
      <c r="I7" s="184"/>
      <c r="J7" s="182"/>
      <c r="K7" s="112"/>
      <c r="L7" s="112"/>
      <c r="M7" s="112"/>
      <c r="N7" s="112"/>
      <c r="O7" s="7">
        <v>-1</v>
      </c>
      <c r="P7" s="112"/>
      <c r="Q7" s="112"/>
      <c r="R7" s="112"/>
      <c r="S7" s="112"/>
      <c r="T7" s="112"/>
    </row>
    <row r="8" spans="1:20" ht="15.6" customHeight="1" thickBot="1">
      <c r="A8" s="265"/>
      <c r="B8" s="13" t="s">
        <v>5</v>
      </c>
      <c r="C8" s="45">
        <f>C3-C4</f>
        <v>0.40000000000009095</v>
      </c>
      <c r="D8" s="265"/>
      <c r="E8" s="263"/>
      <c r="F8" s="183"/>
      <c r="G8" s="264"/>
      <c r="H8" s="181"/>
      <c r="I8" s="185"/>
      <c r="J8" s="186"/>
      <c r="K8" s="112"/>
      <c r="L8" s="112"/>
      <c r="M8" s="112"/>
      <c r="N8" s="112"/>
      <c r="O8" s="7">
        <v>-0.75</v>
      </c>
      <c r="P8" s="112"/>
      <c r="Q8" s="112"/>
      <c r="R8" s="112"/>
      <c r="S8" s="112"/>
      <c r="T8" s="112"/>
    </row>
    <row r="9" spans="1:20" ht="15.6" customHeight="1">
      <c r="A9" s="265"/>
      <c r="B9" s="265"/>
      <c r="C9" s="265"/>
      <c r="D9" s="265"/>
      <c r="E9" s="263"/>
      <c r="F9" s="183"/>
      <c r="G9" s="264"/>
      <c r="H9" s="181"/>
      <c r="I9" s="185"/>
      <c r="J9" s="186"/>
      <c r="K9" s="112"/>
      <c r="L9" s="112"/>
      <c r="M9" s="112"/>
      <c r="N9" s="112"/>
      <c r="O9" s="7">
        <v>-0.5</v>
      </c>
      <c r="P9" s="112"/>
      <c r="Q9" s="112"/>
      <c r="R9" s="112"/>
      <c r="S9" s="112"/>
      <c r="T9" s="112"/>
    </row>
    <row r="10" spans="1:20" ht="15.75" customHeight="1" thickBot="1">
      <c r="A10" s="265"/>
      <c r="B10" s="265"/>
      <c r="C10" s="265"/>
      <c r="D10" s="265"/>
      <c r="E10" s="263"/>
      <c r="F10" s="183"/>
      <c r="G10" s="264"/>
      <c r="H10" s="181"/>
      <c r="I10" s="185"/>
      <c r="J10" s="186"/>
      <c r="K10" s="112"/>
      <c r="L10" s="112"/>
      <c r="M10" s="112"/>
      <c r="N10" s="112"/>
      <c r="O10" s="7">
        <v>-0.25</v>
      </c>
      <c r="P10" s="112"/>
      <c r="Q10" s="112"/>
      <c r="R10" s="112"/>
      <c r="S10" s="112"/>
      <c r="T10" s="112"/>
    </row>
    <row r="11" spans="1:20" ht="15.6" customHeight="1" thickBot="1">
      <c r="A11" s="265"/>
      <c r="B11" s="50" t="s">
        <v>11</v>
      </c>
      <c r="C11" s="51">
        <f>_xlfn.NORM.DIST($C$3,$C$7,C6,TRUE)-_xlfn.NORM.DIST($C$4,$C$7,C6,TRUE)</f>
        <v>0.97725000000009599</v>
      </c>
      <c r="D11" s="265"/>
      <c r="E11" s="263"/>
      <c r="F11" s="183"/>
      <c r="G11" s="266">
        <f>1-((_xlfn.NORM.DIST($C$15,$C$7,C6,TRUE)-_xlfn.NORM.DIST($C$16,$C$7,C6,TRUE)))</f>
        <v>0.50000000098661734</v>
      </c>
      <c r="H11" s="187"/>
      <c r="I11" s="188"/>
      <c r="J11" s="275"/>
      <c r="K11" s="112"/>
      <c r="L11" s="112"/>
      <c r="M11" s="112"/>
      <c r="N11" s="112"/>
      <c r="O11" s="7">
        <v>0</v>
      </c>
      <c r="P11" s="112"/>
      <c r="Q11" s="112"/>
      <c r="R11" s="112"/>
      <c r="S11" s="112"/>
    </row>
    <row r="12" spans="1:20" ht="15.75" customHeight="1" thickBot="1">
      <c r="A12" s="265"/>
      <c r="B12" s="13" t="s">
        <v>12</v>
      </c>
      <c r="C12" s="15">
        <f>1-C11</f>
        <v>2.2749999999904014E-2</v>
      </c>
      <c r="D12" s="274"/>
      <c r="E12" s="263"/>
      <c r="F12" s="183"/>
      <c r="G12" s="264"/>
      <c r="H12" s="187"/>
      <c r="I12" s="182"/>
      <c r="J12" s="275"/>
      <c r="K12" s="112"/>
      <c r="L12" s="112"/>
      <c r="M12" s="112"/>
      <c r="N12" s="112"/>
      <c r="O12" s="7">
        <v>0.01</v>
      </c>
      <c r="P12" s="112"/>
      <c r="Q12" s="112"/>
      <c r="R12" s="112"/>
      <c r="S12" s="112"/>
    </row>
    <row r="13" spans="1:20" ht="15.75" customHeight="1" thickBot="1">
      <c r="A13" s="265"/>
      <c r="D13" s="274"/>
      <c r="E13" s="263"/>
      <c r="F13" s="183"/>
      <c r="G13" s="264"/>
      <c r="H13" s="187"/>
      <c r="I13" s="182"/>
      <c r="J13" s="275"/>
      <c r="K13" s="112"/>
      <c r="L13" s="112"/>
      <c r="M13" s="112"/>
      <c r="N13" s="112"/>
      <c r="O13" s="7">
        <v>0.05</v>
      </c>
      <c r="P13" s="112"/>
      <c r="Q13" s="112"/>
      <c r="R13" s="112"/>
      <c r="S13" s="112"/>
    </row>
    <row r="14" spans="1:20" ht="15.75">
      <c r="A14" s="265"/>
      <c r="B14" s="436" t="s">
        <v>149</v>
      </c>
      <c r="C14" s="437"/>
      <c r="D14" s="265"/>
      <c r="E14" s="263"/>
      <c r="F14" s="183"/>
      <c r="G14" s="264"/>
      <c r="H14" s="187"/>
      <c r="I14" s="189"/>
      <c r="J14" s="182"/>
      <c r="K14" s="112"/>
      <c r="L14" s="112"/>
      <c r="M14" s="112"/>
      <c r="N14" s="112"/>
      <c r="O14" s="7">
        <v>0.1</v>
      </c>
      <c r="P14" s="112"/>
      <c r="Q14" s="112"/>
      <c r="R14" s="112"/>
      <c r="S14" s="112"/>
      <c r="T14" s="112"/>
    </row>
    <row r="15" spans="1:20" ht="18.75">
      <c r="A15" s="265"/>
      <c r="B15" s="11" t="s">
        <v>150</v>
      </c>
      <c r="C15" s="49">
        <f>C3-C21</f>
        <v>1500.119999902244</v>
      </c>
      <c r="D15" s="265"/>
      <c r="E15" s="263"/>
      <c r="F15" s="183"/>
      <c r="G15" s="264"/>
      <c r="H15" s="187"/>
      <c r="I15" s="189"/>
      <c r="J15" s="182"/>
      <c r="K15" s="112"/>
      <c r="L15" s="112"/>
      <c r="M15" s="112"/>
      <c r="N15" s="112"/>
      <c r="O15" s="7">
        <v>0.25</v>
      </c>
      <c r="P15" s="112"/>
      <c r="Q15" s="112"/>
      <c r="R15" s="112"/>
      <c r="S15" s="112"/>
      <c r="T15" s="112"/>
    </row>
    <row r="16" spans="1:20" ht="22.5" customHeight="1" thickBot="1">
      <c r="A16" s="265"/>
      <c r="B16" s="13" t="s">
        <v>151</v>
      </c>
      <c r="C16" s="48">
        <f>C4+C21</f>
        <v>1499.880000097756</v>
      </c>
      <c r="D16" s="265"/>
      <c r="E16" s="263"/>
      <c r="F16" s="183"/>
      <c r="G16" s="264"/>
      <c r="H16" s="225"/>
      <c r="I16" s="225"/>
      <c r="J16" s="225"/>
      <c r="K16" s="112"/>
      <c r="L16" s="112"/>
      <c r="M16" s="112"/>
      <c r="N16" s="112"/>
      <c r="O16" s="7">
        <v>0.5</v>
      </c>
      <c r="P16" s="112"/>
      <c r="Q16" s="112"/>
      <c r="R16" s="112"/>
      <c r="S16" s="112"/>
      <c r="T16" s="112"/>
    </row>
    <row r="17" spans="1:20" ht="15.6" customHeight="1" thickBot="1">
      <c r="A17" s="265"/>
      <c r="B17" s="265"/>
      <c r="C17" s="265"/>
      <c r="D17" s="265"/>
      <c r="E17" s="263"/>
      <c r="F17" s="183"/>
      <c r="G17" s="264"/>
      <c r="H17" s="175"/>
      <c r="I17" s="175"/>
      <c r="J17" s="176"/>
      <c r="K17" s="112"/>
      <c r="L17" s="112"/>
      <c r="M17" s="112"/>
      <c r="N17" s="112"/>
      <c r="O17" s="7">
        <v>0.83</v>
      </c>
      <c r="P17" s="112"/>
      <c r="Q17" s="112"/>
      <c r="R17" s="112"/>
      <c r="S17" s="112"/>
      <c r="T17" s="112"/>
    </row>
    <row r="18" spans="1:20" ht="15.6" customHeight="1" thickBot="1">
      <c r="A18" s="265"/>
      <c r="B18" s="429" t="s">
        <v>219</v>
      </c>
      <c r="C18" s="430"/>
      <c r="D18" s="265"/>
      <c r="E18" s="263"/>
      <c r="F18" s="183"/>
      <c r="G18" s="264"/>
      <c r="H18" s="175"/>
      <c r="I18" s="177"/>
      <c r="J18" s="176"/>
      <c r="K18" s="112"/>
      <c r="L18" s="112"/>
      <c r="M18" s="112"/>
      <c r="O18" s="7">
        <v>1</v>
      </c>
      <c r="P18" s="112"/>
      <c r="Q18" s="112"/>
      <c r="R18" s="112"/>
      <c r="S18" s="112"/>
      <c r="T18" s="112"/>
    </row>
    <row r="19" spans="1:20" ht="16.5" thickBot="1">
      <c r="A19" s="265"/>
      <c r="B19" s="408" t="s">
        <v>220</v>
      </c>
      <c r="C19" s="409">
        <v>0.97724999999999995</v>
      </c>
      <c r="D19" s="265"/>
      <c r="E19" s="263"/>
      <c r="F19" s="183"/>
      <c r="G19" s="264"/>
      <c r="H19" s="175"/>
      <c r="J19" s="176"/>
      <c r="K19" s="112"/>
      <c r="L19" s="112"/>
      <c r="M19" s="112"/>
      <c r="O19" s="7">
        <v>1.391</v>
      </c>
      <c r="P19" s="112"/>
      <c r="Q19" s="112"/>
      <c r="R19" s="112"/>
      <c r="S19" s="112"/>
      <c r="T19" s="112"/>
    </row>
    <row r="20" spans="1:20" ht="16.5" thickBot="1">
      <c r="A20" s="265"/>
      <c r="B20" s="276" t="s">
        <v>164</v>
      </c>
      <c r="C20" s="49">
        <f>_xlfn.NORM.S.INV(C19)/2</f>
        <v>1.0000012219498013</v>
      </c>
      <c r="D20" s="265"/>
      <c r="E20" s="263"/>
      <c r="F20" s="183"/>
      <c r="G20" s="264"/>
      <c r="H20" s="175"/>
      <c r="J20" s="176"/>
      <c r="K20" s="112"/>
      <c r="L20" s="112"/>
      <c r="M20" s="112"/>
      <c r="O20" s="7">
        <v>1.5</v>
      </c>
      <c r="P20" s="112"/>
      <c r="Q20" s="112"/>
      <c r="R20" s="112"/>
      <c r="S20" s="112"/>
      <c r="T20" s="112"/>
    </row>
    <row r="21" spans="1:20" ht="19.5" thickBot="1">
      <c r="A21" s="265"/>
      <c r="B21" s="259" t="s">
        <v>163</v>
      </c>
      <c r="C21" s="233">
        <f>IF(C20=0,0,(C6*2)*C20)</f>
        <v>8.0000097755984115E-2</v>
      </c>
      <c r="D21" s="265"/>
      <c r="E21" s="265"/>
      <c r="F21" s="265"/>
      <c r="G21" s="265"/>
      <c r="H21" s="175"/>
      <c r="J21" s="176"/>
      <c r="K21" s="112"/>
      <c r="L21" s="112"/>
      <c r="M21" s="112"/>
      <c r="O21" s="7">
        <v>1.645</v>
      </c>
      <c r="P21" s="112"/>
      <c r="Q21" s="112"/>
      <c r="R21" s="112"/>
      <c r="S21" s="112"/>
      <c r="T21" s="112"/>
    </row>
    <row r="22" spans="1:20" ht="19.5" thickBot="1">
      <c r="A22" s="265"/>
      <c r="B22" s="50" t="s">
        <v>9</v>
      </c>
      <c r="C22" s="233">
        <f>C8/(4*C6)</f>
        <v>2.5000000000005684</v>
      </c>
      <c r="D22" s="265"/>
      <c r="E22" s="265"/>
      <c r="H22" s="175"/>
      <c r="J22" s="176"/>
      <c r="K22" s="112"/>
      <c r="L22" s="112"/>
      <c r="M22" s="112"/>
      <c r="O22" s="7">
        <v>1.75</v>
      </c>
      <c r="P22" s="112"/>
      <c r="Q22" s="112"/>
      <c r="R22" s="112"/>
      <c r="S22" s="112"/>
      <c r="T22" s="112"/>
    </row>
    <row r="23" spans="1:20" ht="18.75" customHeight="1" thickBot="1">
      <c r="A23" s="265"/>
      <c r="B23" s="265"/>
      <c r="C23" s="265"/>
      <c r="D23" s="265"/>
      <c r="E23" s="265"/>
      <c r="H23" s="175"/>
      <c r="J23" s="176"/>
      <c r="K23" s="112"/>
      <c r="L23" s="112"/>
      <c r="M23" s="112"/>
      <c r="O23" s="7">
        <v>2</v>
      </c>
      <c r="P23" s="112"/>
      <c r="Q23" s="112"/>
      <c r="R23" s="112"/>
      <c r="S23" s="112"/>
      <c r="T23" s="112"/>
    </row>
    <row r="24" spans="1:20" ht="14.25" customHeight="1" thickBot="1">
      <c r="A24" s="265"/>
      <c r="B24" s="429" t="s">
        <v>156</v>
      </c>
      <c r="C24" s="430"/>
      <c r="D24" s="265"/>
      <c r="E24" s="265"/>
      <c r="H24" s="175"/>
      <c r="J24" s="176"/>
      <c r="K24" s="112"/>
      <c r="L24" s="112"/>
      <c r="M24" s="112"/>
      <c r="O24" s="7">
        <v>2.25</v>
      </c>
      <c r="P24" s="112"/>
      <c r="Q24" s="112"/>
      <c r="R24" s="112"/>
      <c r="S24" s="112"/>
      <c r="T24" s="112"/>
    </row>
    <row r="25" spans="1:20" ht="14.25" customHeight="1" thickBot="1">
      <c r="A25" s="265"/>
      <c r="B25" s="260" t="s">
        <v>152</v>
      </c>
      <c r="C25" s="262" t="str">
        <f>IF(C7&lt;=C15,"PASS","FAIL")</f>
        <v>PASS</v>
      </c>
      <c r="D25" s="265"/>
      <c r="E25" s="265"/>
      <c r="H25" s="175"/>
      <c r="J25" s="176"/>
      <c r="K25" s="112"/>
      <c r="L25" s="112"/>
      <c r="M25" s="112"/>
      <c r="O25" s="7">
        <v>2.5</v>
      </c>
      <c r="P25" s="112"/>
      <c r="Q25" s="112"/>
      <c r="R25" s="112"/>
      <c r="S25" s="112"/>
      <c r="T25" s="112"/>
    </row>
    <row r="26" spans="1:20" ht="14.25" customHeight="1" thickBot="1">
      <c r="A26" s="265"/>
      <c r="B26" s="262" t="s">
        <v>153</v>
      </c>
      <c r="C26" s="261" t="str">
        <f>IF(C7&gt;=C16,"PASS","FAIL")</f>
        <v>PASS</v>
      </c>
      <c r="D26" s="265"/>
      <c r="E26" s="265"/>
      <c r="H26" s="176"/>
      <c r="J26" s="176"/>
      <c r="K26" s="112"/>
      <c r="L26" s="112"/>
      <c r="M26" s="112"/>
      <c r="O26" s="7">
        <v>2.75</v>
      </c>
      <c r="P26" s="112"/>
      <c r="Q26" s="112"/>
      <c r="R26" s="112"/>
      <c r="S26" s="112"/>
      <c r="T26" s="112"/>
    </row>
    <row r="27" spans="1:20" ht="14.25" customHeight="1" thickBot="1">
      <c r="A27" s="265"/>
      <c r="B27" s="265"/>
      <c r="C27" s="265"/>
      <c r="D27" s="265"/>
      <c r="E27" s="265"/>
      <c r="H27" s="176"/>
      <c r="J27" s="176"/>
      <c r="K27" s="112"/>
      <c r="L27" s="112"/>
      <c r="M27" s="112"/>
      <c r="O27" s="7">
        <v>3</v>
      </c>
      <c r="P27" s="112"/>
      <c r="Q27" s="112"/>
      <c r="R27" s="112"/>
      <c r="S27" s="112"/>
      <c r="T27" s="112"/>
    </row>
    <row r="28" spans="1:20" ht="14.85" customHeight="1" thickBot="1">
      <c r="A28" s="265"/>
      <c r="B28" s="262" t="s">
        <v>159</v>
      </c>
      <c r="C28" s="82">
        <f>IF(G11&gt;100%,100%,G11)</f>
        <v>0.50000000098661734</v>
      </c>
      <c r="D28" s="265"/>
      <c r="E28" s="265"/>
      <c r="F28" s="265"/>
      <c r="G28" s="265"/>
      <c r="H28" s="176"/>
      <c r="I28" s="273"/>
      <c r="J28" s="176"/>
      <c r="K28" s="112"/>
      <c r="L28" s="112"/>
      <c r="M28" s="112"/>
      <c r="O28" s="7">
        <v>3.25</v>
      </c>
      <c r="P28" s="112"/>
      <c r="Q28" s="112"/>
      <c r="R28" s="112"/>
      <c r="S28" s="112"/>
      <c r="T28" s="112"/>
    </row>
    <row r="29" spans="1:20" ht="14.85" customHeight="1">
      <c r="A29" s="265"/>
      <c r="B29" s="265"/>
      <c r="C29" s="265"/>
      <c r="D29" s="265"/>
      <c r="E29" s="265"/>
      <c r="F29" s="265"/>
      <c r="G29" s="265"/>
      <c r="H29" s="275"/>
      <c r="I29" s="273"/>
      <c r="J29" s="275"/>
      <c r="K29" s="112"/>
      <c r="L29" s="112"/>
      <c r="M29" s="112"/>
      <c r="O29" s="7">
        <v>3.5</v>
      </c>
      <c r="P29" s="112"/>
      <c r="Q29" s="112"/>
      <c r="R29" s="112"/>
      <c r="S29" s="112"/>
      <c r="T29" s="112"/>
    </row>
    <row r="30" spans="1:20" ht="14.85" customHeight="1">
      <c r="A30" s="265"/>
      <c r="B30" s="265"/>
      <c r="C30" s="265"/>
      <c r="D30" s="265"/>
      <c r="E30" s="265"/>
      <c r="F30" s="265"/>
      <c r="G30" s="265"/>
      <c r="H30" s="275"/>
      <c r="I30" s="273"/>
      <c r="J30" s="275"/>
      <c r="K30" s="112"/>
      <c r="L30" s="112"/>
      <c r="M30" s="112"/>
      <c r="O30" s="7">
        <v>3.75</v>
      </c>
      <c r="P30" s="112"/>
      <c r="Q30" s="112"/>
      <c r="R30" s="112"/>
      <c r="S30" s="112"/>
      <c r="T30" s="112"/>
    </row>
    <row r="31" spans="1:20">
      <c r="A31" s="265"/>
      <c r="B31" s="265"/>
      <c r="C31" s="265"/>
      <c r="D31" s="265"/>
      <c r="E31" s="265"/>
      <c r="F31" s="265"/>
      <c r="G31" s="265"/>
      <c r="H31" s="273"/>
      <c r="I31" s="273"/>
      <c r="J31" s="273"/>
      <c r="O31" s="7">
        <v>4</v>
      </c>
    </row>
    <row r="32" spans="1:20">
      <c r="O32" s="7">
        <v>4.25</v>
      </c>
    </row>
    <row r="33" spans="10:20">
      <c r="O33" s="7">
        <v>4.5</v>
      </c>
    </row>
    <row r="34" spans="10:20">
      <c r="O34" s="7">
        <v>4.75</v>
      </c>
    </row>
    <row r="35" spans="10:20">
      <c r="O35" s="7">
        <v>5</v>
      </c>
    </row>
    <row r="36" spans="10:20">
      <c r="O36" s="7">
        <v>5.25</v>
      </c>
    </row>
    <row r="37" spans="10:20">
      <c r="O37" s="7">
        <v>5.5</v>
      </c>
    </row>
    <row r="38" spans="10:20">
      <c r="O38" s="7">
        <v>5.75</v>
      </c>
    </row>
    <row r="39" spans="10:20" ht="15.75" thickBot="1">
      <c r="O39" s="8">
        <v>6</v>
      </c>
    </row>
    <row r="40" spans="10:20" ht="14.85" customHeight="1">
      <c r="J40" s="112"/>
      <c r="K40" s="112"/>
      <c r="L40" s="112"/>
      <c r="M40" s="112"/>
      <c r="O40" s="112"/>
      <c r="P40" s="112"/>
      <c r="Q40" s="112"/>
      <c r="R40" s="112"/>
      <c r="S40" s="112"/>
      <c r="T40" s="112"/>
    </row>
    <row r="41" spans="10:20" ht="14.85" customHeight="1">
      <c r="J41" s="112"/>
      <c r="K41" s="112"/>
      <c r="L41" s="112"/>
      <c r="M41" s="112"/>
      <c r="O41" s="112"/>
      <c r="P41" s="112"/>
      <c r="Q41" s="112"/>
      <c r="R41" s="112"/>
      <c r="S41" s="112"/>
      <c r="T41" s="112"/>
    </row>
    <row r="42" spans="10:20" ht="14.85" customHeight="1">
      <c r="J42" s="112"/>
      <c r="K42" s="112"/>
      <c r="L42" s="112"/>
      <c r="M42" s="112"/>
      <c r="O42" s="112"/>
      <c r="P42" s="112"/>
      <c r="Q42" s="112"/>
      <c r="R42" s="112"/>
      <c r="S42" s="112"/>
      <c r="T42" s="112"/>
    </row>
    <row r="43" spans="10:20" ht="14.85" customHeight="1">
      <c r="J43" s="112"/>
      <c r="K43" s="112"/>
      <c r="L43" s="112"/>
      <c r="M43" s="112"/>
      <c r="O43" s="112"/>
      <c r="P43" s="112"/>
      <c r="Q43" s="112"/>
      <c r="R43" s="112"/>
      <c r="S43" s="112"/>
      <c r="T43" s="112"/>
    </row>
    <row r="44" spans="10:20" ht="14.85" customHeight="1">
      <c r="J44" s="112"/>
      <c r="K44" s="112"/>
      <c r="L44" s="112"/>
      <c r="M44" s="112"/>
      <c r="O44" s="112"/>
      <c r="P44" s="112"/>
      <c r="Q44" s="112"/>
      <c r="R44" s="112"/>
      <c r="S44" s="112"/>
      <c r="T44" s="112"/>
    </row>
    <row r="45" spans="10:20" ht="14.85" customHeight="1">
      <c r="J45" s="112"/>
      <c r="K45" s="112"/>
      <c r="L45" s="112"/>
      <c r="M45" s="112"/>
      <c r="O45" s="112"/>
      <c r="P45" s="112"/>
      <c r="Q45" s="112"/>
      <c r="R45" s="112"/>
      <c r="S45" s="112"/>
      <c r="T45" s="112"/>
    </row>
    <row r="46" spans="10:20" ht="14.85" customHeight="1">
      <c r="J46" s="112"/>
      <c r="K46" s="112"/>
      <c r="L46" s="112"/>
      <c r="M46" s="112"/>
      <c r="O46" s="112"/>
      <c r="P46" s="112"/>
      <c r="Q46" s="112"/>
      <c r="R46" s="112"/>
      <c r="S46" s="112"/>
      <c r="T46" s="112"/>
    </row>
    <row r="47" spans="10:20" ht="14.85" customHeight="1">
      <c r="J47" s="112"/>
      <c r="K47" s="112"/>
      <c r="L47" s="112"/>
      <c r="M47" s="112"/>
      <c r="O47" s="112"/>
      <c r="P47" s="112"/>
      <c r="Q47" s="112"/>
      <c r="R47" s="112"/>
      <c r="S47" s="112"/>
      <c r="T47" s="112"/>
    </row>
    <row r="48" spans="10:20" ht="14.85" customHeight="1">
      <c r="J48" s="112"/>
      <c r="K48" s="112"/>
      <c r="L48" s="112"/>
      <c r="M48" s="112"/>
      <c r="O48" s="112"/>
      <c r="P48" s="112"/>
      <c r="Q48" s="112"/>
      <c r="R48" s="112"/>
      <c r="S48" s="112"/>
      <c r="T48" s="112"/>
    </row>
    <row r="49" spans="8:20" ht="14.85" customHeight="1">
      <c r="J49" s="112"/>
      <c r="K49" s="112"/>
      <c r="L49" s="112"/>
      <c r="M49" s="112"/>
      <c r="O49" s="112"/>
      <c r="P49" s="112"/>
      <c r="Q49" s="112"/>
      <c r="R49" s="112"/>
      <c r="S49" s="112"/>
      <c r="T49" s="112"/>
    </row>
    <row r="50" spans="8:20" ht="14.85" customHeight="1">
      <c r="J50" s="112"/>
      <c r="K50" s="112"/>
      <c r="L50" s="112"/>
      <c r="M50" s="112"/>
      <c r="O50" s="112"/>
      <c r="P50" s="112"/>
      <c r="Q50" s="112"/>
      <c r="R50" s="112"/>
      <c r="S50" s="112"/>
      <c r="T50" s="112"/>
    </row>
    <row r="51" spans="8:20" ht="14.85" customHeight="1">
      <c r="J51" s="112"/>
      <c r="K51" s="112"/>
      <c r="L51" s="112"/>
      <c r="M51" s="112"/>
      <c r="O51" s="112"/>
      <c r="P51" s="112"/>
      <c r="Q51" s="112"/>
      <c r="R51" s="112"/>
      <c r="S51" s="112"/>
      <c r="T51" s="112"/>
    </row>
    <row r="52" spans="8:20" ht="14.85" customHeight="1"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</row>
    <row r="53" spans="8:20" ht="14.85" customHeight="1"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</row>
    <row r="54" spans="8:20" ht="14.85" customHeight="1"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</row>
    <row r="55" spans="8:20" ht="14.85" customHeight="1"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</row>
    <row r="56" spans="8:20" ht="14.85" customHeight="1"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</row>
    <row r="57" spans="8:20" ht="14.85" customHeight="1"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</row>
    <row r="59" spans="8:20">
      <c r="H59" s="157"/>
      <c r="I59" s="158">
        <f>100*I65*(SUMIF(H68:H168,"&lt;"&amp;C4,I68:I1073))</f>
        <v>0</v>
      </c>
      <c r="K59" s="112"/>
      <c r="L59" s="112"/>
      <c r="M59" s="112"/>
      <c r="N59" s="159" t="s">
        <v>118</v>
      </c>
      <c r="O59" s="112"/>
    </row>
    <row r="60" spans="8:20">
      <c r="H60" s="157"/>
      <c r="I60" s="158">
        <f>100*I65*(SUMIF(H69:H169,"&gt;"&amp;C3,I69:I1073))</f>
        <v>0</v>
      </c>
      <c r="K60" s="159" t="s">
        <v>13</v>
      </c>
      <c r="L60" s="159" t="s">
        <v>120</v>
      </c>
      <c r="M60" s="159" t="s">
        <v>121</v>
      </c>
      <c r="N60" s="159" t="s">
        <v>122</v>
      </c>
      <c r="O60" s="112"/>
    </row>
    <row r="61" spans="8:20">
      <c r="K61" s="179">
        <f>C5</f>
        <v>1500</v>
      </c>
      <c r="L61" s="179">
        <f>C4</f>
        <v>1499.8</v>
      </c>
      <c r="M61" s="179">
        <f>C3</f>
        <v>1500.2</v>
      </c>
      <c r="N61" s="179">
        <f>C7</f>
        <v>1500.119999902244</v>
      </c>
      <c r="O61" s="112">
        <v>0</v>
      </c>
    </row>
    <row r="62" spans="8:20">
      <c r="H62" s="157"/>
      <c r="I62" s="160"/>
      <c r="K62" s="179">
        <f>C5</f>
        <v>1500</v>
      </c>
      <c r="L62" s="179">
        <f>C4</f>
        <v>1499.8</v>
      </c>
      <c r="M62" s="179">
        <f>C3</f>
        <v>1500.2</v>
      </c>
      <c r="N62" s="179">
        <f>C7</f>
        <v>1500.119999902244</v>
      </c>
      <c r="O62" s="112">
        <f>MAX(I69:I1068)</f>
        <v>9.9735570100358188</v>
      </c>
    </row>
    <row r="63" spans="8:20">
      <c r="H63" s="157"/>
      <c r="I63" s="160"/>
    </row>
    <row r="64" spans="8:20">
      <c r="L64" s="94" t="s">
        <v>123</v>
      </c>
      <c r="M64" s="94" t="s">
        <v>124</v>
      </c>
    </row>
    <row r="65" spans="8:17">
      <c r="H65" s="161" t="s">
        <v>125</v>
      </c>
      <c r="I65" s="161">
        <f>8*C6/1000</f>
        <v>3.2000000000000003E-4</v>
      </c>
      <c r="L65" s="180">
        <f>C16</f>
        <v>1499.880000097756</v>
      </c>
      <c r="M65" s="180">
        <f>C15</f>
        <v>1500.119999902244</v>
      </c>
      <c r="O65" s="94">
        <v>0</v>
      </c>
    </row>
    <row r="66" spans="8:17">
      <c r="L66" s="180">
        <f>C16</f>
        <v>1499.880000097756</v>
      </c>
      <c r="M66" s="180">
        <f>C15</f>
        <v>1500.119999902244</v>
      </c>
      <c r="O66" s="173">
        <f>MAX(I69:I1068)</f>
        <v>9.9735570100358188</v>
      </c>
    </row>
    <row r="67" spans="8:17">
      <c r="H67" s="425" t="s">
        <v>126</v>
      </c>
      <c r="I67" s="425"/>
    </row>
    <row r="68" spans="8:17">
      <c r="H68" s="112" t="s">
        <v>127</v>
      </c>
      <c r="I68" s="112" t="s">
        <v>128</v>
      </c>
    </row>
    <row r="69" spans="8:17">
      <c r="H69" s="173">
        <f>C7-(4*C6)</f>
        <v>1499.9599999022439</v>
      </c>
      <c r="I69" s="173">
        <f>EXP(-((H69-$C$7)^2)/(2*$C$6^2))/(SQRT(2*PI())*$C$6)</f>
        <v>3.3457556440947478E-3</v>
      </c>
    </row>
    <row r="70" spans="8:17">
      <c r="H70" s="173">
        <f>H69+$I$65</f>
        <v>1499.960319902244</v>
      </c>
      <c r="I70" s="173">
        <f t="shared" ref="I70:I133" si="0">EXP(-((H70-$C$7)^2)/(2*$C$6^2))/(SQRT(2*PI())*$C$6)</f>
        <v>3.4544407271643431E-3</v>
      </c>
    </row>
    <row r="71" spans="8:17">
      <c r="H71" s="94">
        <f t="shared" ref="H71:H134" si="1">H70+$I$65</f>
        <v>1499.9606399022441</v>
      </c>
      <c r="I71" s="173">
        <f t="shared" si="0"/>
        <v>3.5664281283372466E-3</v>
      </c>
    </row>
    <row r="72" spans="8:17" ht="15.75" thickBot="1">
      <c r="H72" s="94">
        <f t="shared" si="1"/>
        <v>1499.9609599022442</v>
      </c>
      <c r="I72" s="173">
        <f t="shared" si="0"/>
        <v>3.6818103371742345E-3</v>
      </c>
    </row>
    <row r="73" spans="8:17">
      <c r="H73" s="94">
        <f t="shared" si="1"/>
        <v>1499.9612799022443</v>
      </c>
      <c r="I73" s="173">
        <f t="shared" si="0"/>
        <v>3.8006821762177662E-3</v>
      </c>
      <c r="K73" s="426" t="s">
        <v>129</v>
      </c>
      <c r="L73" s="427"/>
      <c r="M73" s="427"/>
      <c r="N73" s="427"/>
      <c r="O73" s="427"/>
      <c r="P73" s="427"/>
      <c r="Q73" s="428"/>
    </row>
    <row r="74" spans="8:17">
      <c r="H74" s="94">
        <f t="shared" si="1"/>
        <v>1499.9615999022444</v>
      </c>
      <c r="I74" s="173">
        <f t="shared" si="0"/>
        <v>3.9231408518037659E-3</v>
      </c>
      <c r="K74" s="162"/>
      <c r="L74" s="163"/>
      <c r="M74" s="163"/>
      <c r="N74" s="163"/>
      <c r="O74" s="163"/>
      <c r="P74" s="163"/>
      <c r="Q74" s="164"/>
    </row>
    <row r="75" spans="8:17">
      <c r="H75" s="94">
        <f t="shared" si="1"/>
        <v>1499.9619199022445</v>
      </c>
      <c r="I75" s="173">
        <f t="shared" si="0"/>
        <v>4.0492860057405019E-3</v>
      </c>
      <c r="K75" s="165" t="s">
        <v>130</v>
      </c>
      <c r="L75" s="166" t="s">
        <v>131</v>
      </c>
      <c r="M75" s="166"/>
      <c r="N75" s="166"/>
      <c r="O75" s="166"/>
      <c r="P75" s="166"/>
      <c r="Q75" s="167"/>
    </row>
    <row r="76" spans="8:17">
      <c r="H76" s="94">
        <f t="shared" si="1"/>
        <v>1499.9622399022446</v>
      </c>
      <c r="I76" s="173">
        <f t="shared" si="0"/>
        <v>4.1792197678624313E-3</v>
      </c>
      <c r="K76" s="165" t="s">
        <v>132</v>
      </c>
      <c r="L76" s="166" t="s">
        <v>133</v>
      </c>
      <c r="M76" s="166"/>
      <c r="N76" s="166"/>
      <c r="O76" s="166"/>
      <c r="P76" s="166"/>
      <c r="Q76" s="167"/>
    </row>
    <row r="77" spans="8:17">
      <c r="H77" s="94">
        <f t="shared" si="1"/>
        <v>1499.9625599022447</v>
      </c>
      <c r="I77" s="173">
        <f t="shared" si="0"/>
        <v>4.3130468094666986E-3</v>
      </c>
      <c r="K77" s="165" t="s">
        <v>134</v>
      </c>
      <c r="L77" s="166" t="s">
        <v>135</v>
      </c>
      <c r="M77" s="166"/>
      <c r="N77" s="166"/>
      <c r="O77" s="166"/>
      <c r="P77" s="166"/>
      <c r="Q77" s="167"/>
    </row>
    <row r="78" spans="8:17">
      <c r="H78" s="94">
        <f t="shared" si="1"/>
        <v>1499.9628799022448</v>
      </c>
      <c r="I78" s="173">
        <f t="shared" si="0"/>
        <v>4.4508743976397801E-3</v>
      </c>
      <c r="K78" s="168"/>
      <c r="L78" s="166"/>
      <c r="M78" s="166"/>
      <c r="N78" s="166"/>
      <c r="O78" s="166"/>
      <c r="P78" s="166"/>
      <c r="Q78" s="167"/>
    </row>
    <row r="79" spans="8:17" ht="15.75" thickBot="1">
      <c r="H79" s="94">
        <f t="shared" si="1"/>
        <v>1499.9631999022449</v>
      </c>
      <c r="I79" s="173">
        <f t="shared" si="0"/>
        <v>4.5928124504817569E-3</v>
      </c>
      <c r="K79" s="169"/>
      <c r="L79" s="170"/>
      <c r="M79" s="170"/>
      <c r="N79" s="170"/>
      <c r="O79" s="170"/>
      <c r="P79" s="170"/>
      <c r="Q79" s="171"/>
    </row>
    <row r="80" spans="8:17">
      <c r="H80" s="94">
        <f t="shared" si="1"/>
        <v>1499.963519902245</v>
      </c>
      <c r="I80" s="173">
        <f t="shared" si="0"/>
        <v>4.7389735932352279E-3</v>
      </c>
    </row>
    <row r="81" spans="8:9">
      <c r="H81" s="94">
        <f t="shared" si="1"/>
        <v>1499.9638399022451</v>
      </c>
      <c r="I81" s="173">
        <f t="shared" si="0"/>
        <v>4.8894732153260869E-3</v>
      </c>
    </row>
    <row r="82" spans="8:9">
      <c r="H82" s="94">
        <f t="shared" si="1"/>
        <v>1499.9641599022452</v>
      </c>
      <c r="I82" s="173">
        <f t="shared" si="0"/>
        <v>5.0444295283228347E-3</v>
      </c>
    </row>
    <row r="83" spans="8:9">
      <c r="H83" s="94">
        <f t="shared" si="1"/>
        <v>1499.9644799022453</v>
      </c>
      <c r="I83" s="173">
        <f t="shared" si="0"/>
        <v>5.2039636248211183E-3</v>
      </c>
    </row>
    <row r="84" spans="8:9">
      <c r="H84" s="94">
        <f t="shared" si="1"/>
        <v>1499.9647999022454</v>
      </c>
      <c r="I84" s="173">
        <f t="shared" si="0"/>
        <v>5.3681995382599086E-3</v>
      </c>
    </row>
    <row r="85" spans="8:9">
      <c r="H85" s="94">
        <f t="shared" si="1"/>
        <v>1499.9651199022455</v>
      </c>
      <c r="I85" s="173">
        <f t="shared" si="0"/>
        <v>5.5372643036755015E-3</v>
      </c>
    </row>
    <row r="86" spans="8:9">
      <c r="H86" s="94">
        <f t="shared" si="1"/>
        <v>1499.9654399022456</v>
      </c>
      <c r="I86" s="173">
        <f t="shared" si="0"/>
        <v>5.7112880193993121E-3</v>
      </c>
    </row>
    <row r="87" spans="8:9">
      <c r="H87" s="94">
        <f t="shared" si="1"/>
        <v>1499.9657599022457</v>
      </c>
      <c r="I87" s="173">
        <f t="shared" si="0"/>
        <v>5.8904039097051296E-3</v>
      </c>
    </row>
    <row r="88" spans="8:9">
      <c r="H88" s="94">
        <f t="shared" si="1"/>
        <v>1499.9660799022458</v>
      </c>
      <c r="I88" s="173">
        <f t="shared" si="0"/>
        <v>6.0747483884114727E-3</v>
      </c>
    </row>
    <row r="89" spans="8:9">
      <c r="H89" s="94">
        <f t="shared" si="1"/>
        <v>1499.9663999022459</v>
      </c>
      <c r="I89" s="173">
        <f t="shared" si="0"/>
        <v>6.2644611234439797E-3</v>
      </c>
    </row>
    <row r="90" spans="8:9">
      <c r="H90" s="94">
        <f t="shared" si="1"/>
        <v>1499.966719902246</v>
      </c>
      <c r="I90" s="173">
        <f t="shared" si="0"/>
        <v>6.4596851023630761E-3</v>
      </c>
    </row>
    <row r="91" spans="8:9">
      <c r="H91" s="94">
        <f t="shared" si="1"/>
        <v>1499.9670399022461</v>
      </c>
      <c r="I91" s="173">
        <f t="shared" si="0"/>
        <v>6.6605666988612793E-3</v>
      </c>
    </row>
    <row r="92" spans="8:9">
      <c r="H92" s="94">
        <f t="shared" si="1"/>
        <v>1499.9673599022462</v>
      </c>
      <c r="I92" s="173">
        <f t="shared" si="0"/>
        <v>6.8672557402347694E-3</v>
      </c>
    </row>
    <row r="93" spans="8:9">
      <c r="H93" s="94">
        <f t="shared" si="1"/>
        <v>1499.9676799022463</v>
      </c>
      <c r="I93" s="173">
        <f t="shared" si="0"/>
        <v>7.0799055758330254E-3</v>
      </c>
    </row>
    <row r="94" spans="8:9">
      <c r="H94" s="94">
        <f t="shared" si="1"/>
        <v>1499.9679999022464</v>
      </c>
      <c r="I94" s="173">
        <f t="shared" si="0"/>
        <v>7.2986731464904451E-3</v>
      </c>
    </row>
    <row r="95" spans="8:9">
      <c r="H95" s="94">
        <f t="shared" si="1"/>
        <v>1499.9683199022465</v>
      </c>
      <c r="I95" s="173">
        <f t="shared" si="0"/>
        <v>7.5237190549432252E-3</v>
      </c>
    </row>
    <row r="96" spans="8:9">
      <c r="H96" s="94">
        <f t="shared" si="1"/>
        <v>1499.9686399022467</v>
      </c>
      <c r="I96" s="173">
        <f t="shared" si="0"/>
        <v>7.7552076372346367E-3</v>
      </c>
    </row>
    <row r="97" spans="8:9">
      <c r="H97" s="94">
        <f t="shared" si="1"/>
        <v>1499.9689599022468</v>
      </c>
      <c r="I97" s="173">
        <f t="shared" si="0"/>
        <v>7.9933070351113494E-3</v>
      </c>
    </row>
    <row r="98" spans="8:9">
      <c r="H98" s="94">
        <f t="shared" si="1"/>
        <v>1499.9692799022469</v>
      </c>
      <c r="I98" s="173">
        <f t="shared" si="0"/>
        <v>8.2381892694131133E-3</v>
      </c>
    </row>
    <row r="99" spans="8:9">
      <c r="H99" s="94">
        <f t="shared" si="1"/>
        <v>1499.969599902247</v>
      </c>
      <c r="I99" s="173">
        <f t="shared" si="0"/>
        <v>8.490030314457879E-3</v>
      </c>
    </row>
    <row r="100" spans="8:9">
      <c r="H100" s="94">
        <f t="shared" si="1"/>
        <v>1499.9699199022471</v>
      </c>
      <c r="I100" s="173">
        <f t="shared" si="0"/>
        <v>8.7490101734237109E-3</v>
      </c>
    </row>
    <row r="101" spans="8:9">
      <c r="H101" s="94">
        <f t="shared" si="1"/>
        <v>1499.9702399022472</v>
      </c>
      <c r="I101" s="173">
        <f t="shared" si="0"/>
        <v>9.0153129547288491E-3</v>
      </c>
    </row>
    <row r="102" spans="8:9">
      <c r="H102" s="94">
        <f t="shared" si="1"/>
        <v>1499.9705599022473</v>
      </c>
      <c r="I102" s="173">
        <f t="shared" si="0"/>
        <v>9.2891269494105103E-3</v>
      </c>
    </row>
    <row r="103" spans="8:9">
      <c r="H103" s="94">
        <f t="shared" si="1"/>
        <v>1499.9708799022474</v>
      </c>
      <c r="I103" s="173">
        <f t="shared" si="0"/>
        <v>9.5706447095028346E-3</v>
      </c>
    </row>
    <row r="104" spans="8:9">
      <c r="H104" s="94">
        <f t="shared" si="1"/>
        <v>1499.9711999022475</v>
      </c>
      <c r="I104" s="173">
        <f t="shared" si="0"/>
        <v>9.8600631274137797E-3</v>
      </c>
    </row>
    <row r="105" spans="8:9">
      <c r="H105" s="94">
        <f t="shared" si="1"/>
        <v>1499.9715199022476</v>
      </c>
      <c r="I105" s="173">
        <f t="shared" si="0"/>
        <v>1.0157583516300302E-2</v>
      </c>
    </row>
    <row r="106" spans="8:9">
      <c r="H106" s="94">
        <f t="shared" si="1"/>
        <v>1499.9718399022477</v>
      </c>
      <c r="I106" s="173">
        <f t="shared" si="0"/>
        <v>1.0463411691440959E-2</v>
      </c>
    </row>
    <row r="107" spans="8:9">
      <c r="H107" s="94">
        <f t="shared" si="1"/>
        <v>1499.9721599022478</v>
      </c>
      <c r="I107" s="173">
        <f t="shared" si="0"/>
        <v>1.077775805260419E-2</v>
      </c>
    </row>
    <row r="108" spans="8:9">
      <c r="H108" s="94">
        <f t="shared" si="1"/>
        <v>1499.9724799022479</v>
      </c>
      <c r="I108" s="173">
        <f t="shared" si="0"/>
        <v>1.1100837667410131E-2</v>
      </c>
    </row>
    <row r="109" spans="8:9">
      <c r="H109" s="94">
        <f t="shared" si="1"/>
        <v>1499.972799902248</v>
      </c>
      <c r="I109" s="173">
        <f t="shared" si="0"/>
        <v>1.143287035568377E-2</v>
      </c>
    </row>
    <row r="110" spans="8:9">
      <c r="H110" s="94">
        <f t="shared" si="1"/>
        <v>1499.9731199022481</v>
      </c>
      <c r="I110" s="173">
        <f t="shared" si="0"/>
        <v>1.1774080774795984E-2</v>
      </c>
    </row>
    <row r="111" spans="8:9">
      <c r="H111" s="94">
        <f t="shared" si="1"/>
        <v>1499.9734399022482</v>
      </c>
      <c r="I111" s="173">
        <f t="shared" si="0"/>
        <v>1.2124698505988815E-2</v>
      </c>
    </row>
    <row r="112" spans="8:9">
      <c r="H112" s="94">
        <f t="shared" si="1"/>
        <v>1499.9737599022483</v>
      </c>
      <c r="I112" s="173">
        <f t="shared" si="0"/>
        <v>1.2484958141681175E-2</v>
      </c>
    </row>
    <row r="113" spans="8:9">
      <c r="H113" s="94">
        <f t="shared" si="1"/>
        <v>1499.9740799022484</v>
      </c>
      <c r="I113" s="173">
        <f t="shared" si="0"/>
        <v>1.2855099373749731E-2</v>
      </c>
    </row>
    <row r="114" spans="8:9">
      <c r="H114" s="94">
        <f t="shared" si="1"/>
        <v>1499.9743999022485</v>
      </c>
      <c r="I114" s="173">
        <f t="shared" si="0"/>
        <v>1.3235367082779897E-2</v>
      </c>
    </row>
    <row r="115" spans="8:9">
      <c r="H115" s="94">
        <f t="shared" si="1"/>
        <v>1499.9747199022486</v>
      </c>
      <c r="I115" s="173">
        <f t="shared" si="0"/>
        <v>1.3626011428280934E-2</v>
      </c>
    </row>
    <row r="116" spans="8:9">
      <c r="H116" s="94">
        <f t="shared" si="1"/>
        <v>1499.9750399022487</v>
      </c>
      <c r="I116" s="173">
        <f t="shared" si="0"/>
        <v>1.4027287939858536E-2</v>
      </c>
    </row>
    <row r="117" spans="8:9">
      <c r="H117" s="94">
        <f t="shared" si="1"/>
        <v>1499.9753599022488</v>
      </c>
      <c r="I117" s="173">
        <f t="shared" si="0"/>
        <v>1.4439457609337712E-2</v>
      </c>
    </row>
    <row r="118" spans="8:9">
      <c r="H118" s="94">
        <f t="shared" si="1"/>
        <v>1499.9756799022489</v>
      </c>
      <c r="I118" s="173">
        <f t="shared" si="0"/>
        <v>1.486278698382819E-2</v>
      </c>
    </row>
    <row r="119" spans="8:9">
      <c r="H119" s="94">
        <f t="shared" si="1"/>
        <v>1499.975999902249</v>
      </c>
      <c r="I119" s="173">
        <f t="shared" si="0"/>
        <v>1.529754825972374E-2</v>
      </c>
    </row>
    <row r="120" spans="8:9">
      <c r="H120" s="94">
        <f t="shared" si="1"/>
        <v>1499.9763199022491</v>
      </c>
      <c r="I120" s="173">
        <f t="shared" si="0"/>
        <v>1.5744019377626341E-2</v>
      </c>
    </row>
    <row r="121" spans="8:9">
      <c r="H121" s="94">
        <f t="shared" si="1"/>
        <v>1499.9766399022492</v>
      </c>
      <c r="I121" s="173">
        <f t="shared" si="0"/>
        <v>1.6202484118185121E-2</v>
      </c>
    </row>
    <row r="122" spans="8:9">
      <c r="H122" s="94">
        <f t="shared" si="1"/>
        <v>1499.9769599022493</v>
      </c>
      <c r="I122" s="173">
        <f t="shared" si="0"/>
        <v>1.6673232198839892E-2</v>
      </c>
    </row>
    <row r="123" spans="8:9">
      <c r="H123" s="94">
        <f t="shared" si="1"/>
        <v>1499.9772799022494</v>
      </c>
      <c r="I123" s="173">
        <f t="shared" si="0"/>
        <v>1.7156559371457471E-2</v>
      </c>
    </row>
    <row r="124" spans="8:9">
      <c r="H124" s="94">
        <f t="shared" si="1"/>
        <v>1499.9775999022495</v>
      </c>
      <c r="I124" s="173">
        <f t="shared" si="0"/>
        <v>1.7652767520849211E-2</v>
      </c>
    </row>
    <row r="125" spans="8:9">
      <c r="H125" s="94">
        <f t="shared" si="1"/>
        <v>1499.9779199022496</v>
      </c>
      <c r="I125" s="173">
        <f t="shared" si="0"/>
        <v>1.8162164764156719E-2</v>
      </c>
    </row>
    <row r="126" spans="8:9">
      <c r="H126" s="94">
        <f t="shared" si="1"/>
        <v>1499.9782399022497</v>
      </c>
      <c r="I126" s="173">
        <f t="shared" si="0"/>
        <v>1.8685065551092193E-2</v>
      </c>
    </row>
    <row r="127" spans="8:9">
      <c r="H127" s="94">
        <f t="shared" si="1"/>
        <v>1499.9785599022498</v>
      </c>
      <c r="I127" s="173">
        <f t="shared" si="0"/>
        <v>1.9221790765019349E-2</v>
      </c>
    </row>
    <row r="128" spans="8:9">
      <c r="H128" s="94">
        <f t="shared" si="1"/>
        <v>1499.9788799022499</v>
      </c>
      <c r="I128" s="173">
        <f t="shared" si="0"/>
        <v>1.9772667824859282E-2</v>
      </c>
    </row>
    <row r="129" spans="8:9">
      <c r="H129" s="94">
        <f t="shared" si="1"/>
        <v>1499.97919990225</v>
      </c>
      <c r="I129" s="173">
        <f t="shared" si="0"/>
        <v>2.033803078780605E-2</v>
      </c>
    </row>
    <row r="130" spans="8:9">
      <c r="H130" s="94">
        <f t="shared" si="1"/>
        <v>1499.9795199022501</v>
      </c>
      <c r="I130" s="173">
        <f t="shared" si="0"/>
        <v>2.0918220452834382E-2</v>
      </c>
    </row>
    <row r="131" spans="8:9">
      <c r="H131" s="94">
        <f t="shared" si="1"/>
        <v>1499.9798399022502</v>
      </c>
      <c r="I131" s="173">
        <f t="shared" si="0"/>
        <v>2.1513584464982857E-2</v>
      </c>
    </row>
    <row r="132" spans="8:9">
      <c r="H132" s="94">
        <f t="shared" si="1"/>
        <v>1499.9801599022503</v>
      </c>
      <c r="I132" s="173">
        <f t="shared" si="0"/>
        <v>2.2124477420393088E-2</v>
      </c>
    </row>
    <row r="133" spans="8:9">
      <c r="H133" s="94">
        <f t="shared" si="1"/>
        <v>1499.9804799022504</v>
      </c>
      <c r="I133" s="173">
        <f t="shared" si="0"/>
        <v>2.2751260972086518E-2</v>
      </c>
    </row>
    <row r="134" spans="8:9">
      <c r="H134" s="94">
        <f t="shared" si="1"/>
        <v>1499.9807999022505</v>
      </c>
      <c r="I134" s="173">
        <f t="shared" ref="I134:I197" si="2">EXP(-((H134-$C$7)^2)/(2*$C$6^2))/(SQRT(2*PI())*$C$6)</f>
        <v>2.3394303936457899E-2</v>
      </c>
    </row>
    <row r="135" spans="8:9">
      <c r="H135" s="94">
        <f t="shared" ref="H135:H198" si="3">H134+$I$65</f>
        <v>1499.9811199022506</v>
      </c>
      <c r="I135" s="173">
        <f t="shared" si="2"/>
        <v>2.4053982400464906E-2</v>
      </c>
    </row>
    <row r="136" spans="8:9">
      <c r="H136" s="94">
        <f t="shared" si="3"/>
        <v>1499.9814399022507</v>
      </c>
      <c r="I136" s="173">
        <f t="shared" si="2"/>
        <v>2.4730679829491439E-2</v>
      </c>
    </row>
    <row r="137" spans="8:9">
      <c r="H137" s="94">
        <f t="shared" si="3"/>
        <v>1499.9817599022508</v>
      </c>
      <c r="I137" s="173">
        <f t="shared" si="2"/>
        <v>2.5424787175861746E-2</v>
      </c>
    </row>
    <row r="138" spans="8:9">
      <c r="H138" s="94">
        <f t="shared" si="3"/>
        <v>1499.9820799022509</v>
      </c>
      <c r="I138" s="173">
        <f t="shared" si="2"/>
        <v>2.6136702987981746E-2</v>
      </c>
    </row>
    <row r="139" spans="8:9">
      <c r="H139" s="94">
        <f t="shared" si="3"/>
        <v>1499.982399902251</v>
      </c>
      <c r="I139" s="173">
        <f t="shared" si="2"/>
        <v>2.68668335200824E-2</v>
      </c>
    </row>
    <row r="140" spans="8:9">
      <c r="H140" s="94">
        <f t="shared" si="3"/>
        <v>1499.9827199022511</v>
      </c>
      <c r="I140" s="173">
        <f t="shared" si="2"/>
        <v>2.7615592842539397E-2</v>
      </c>
    </row>
    <row r="141" spans="8:9">
      <c r="H141" s="94">
        <f t="shared" si="3"/>
        <v>1499.9830399022512</v>
      </c>
      <c r="I141" s="173">
        <f t="shared" si="2"/>
        <v>2.8383402952742255E-2</v>
      </c>
    </row>
    <row r="142" spans="8:9">
      <c r="H142" s="94">
        <f t="shared" si="3"/>
        <v>1499.9833599022513</v>
      </c>
      <c r="I142" s="173">
        <f t="shared" si="2"/>
        <v>2.9170693886485296E-2</v>
      </c>
    </row>
    <row r="143" spans="8:9">
      <c r="H143" s="94">
        <f t="shared" si="3"/>
        <v>1499.9836799022514</v>
      </c>
      <c r="I143" s="173">
        <f t="shared" si="2"/>
        <v>2.9977903829851323E-2</v>
      </c>
    </row>
    <row r="144" spans="8:9">
      <c r="H144" s="94">
        <f t="shared" si="3"/>
        <v>1499.9839999022515</v>
      </c>
      <c r="I144" s="173">
        <f t="shared" si="2"/>
        <v>3.0805479231558436E-2</v>
      </c>
    </row>
    <row r="145" spans="8:9">
      <c r="H145" s="94">
        <f t="shared" si="3"/>
        <v>1499.9843199022516</v>
      </c>
      <c r="I145" s="173">
        <f t="shared" si="2"/>
        <v>3.1653874915738761E-2</v>
      </c>
    </row>
    <row r="146" spans="8:9">
      <c r="H146" s="94">
        <f t="shared" si="3"/>
        <v>1499.9846399022517</v>
      </c>
      <c r="I146" s="173">
        <f t="shared" si="2"/>
        <v>3.2523554195117661E-2</v>
      </c>
    </row>
    <row r="147" spans="8:9">
      <c r="H147" s="94">
        <f t="shared" si="3"/>
        <v>1499.9849599022518</v>
      </c>
      <c r="I147" s="173">
        <f t="shared" si="2"/>
        <v>3.3414988984559746E-2</v>
      </c>
    </row>
    <row r="148" spans="8:9">
      <c r="H148" s="94">
        <f t="shared" si="3"/>
        <v>1499.9852799022519</v>
      </c>
      <c r="I148" s="173">
        <f t="shared" si="2"/>
        <v>3.4328659914948448E-2</v>
      </c>
    </row>
    <row r="149" spans="8:9">
      <c r="H149" s="94">
        <f t="shared" si="3"/>
        <v>1499.985599902252</v>
      </c>
      <c r="I149" s="173">
        <f t="shared" si="2"/>
        <v>3.5265056447362893E-2</v>
      </c>
    </row>
    <row r="150" spans="8:9">
      <c r="H150" s="94">
        <f t="shared" si="3"/>
        <v>1499.9859199022521</v>
      </c>
      <c r="I150" s="173">
        <f t="shared" si="2"/>
        <v>3.6224676987516934E-2</v>
      </c>
    </row>
    <row r="151" spans="8:9">
      <c r="H151" s="94">
        <f t="shared" si="3"/>
        <v>1499.9862399022522</v>
      </c>
      <c r="I151" s="173">
        <f t="shared" si="2"/>
        <v>3.7208029000422305E-2</v>
      </c>
    </row>
    <row r="152" spans="8:9">
      <c r="H152" s="94">
        <f t="shared" si="3"/>
        <v>1499.9865599022523</v>
      </c>
      <c r="I152" s="173">
        <f t="shared" si="2"/>
        <v>3.8215629125237252E-2</v>
      </c>
    </row>
    <row r="153" spans="8:9">
      <c r="H153" s="94">
        <f t="shared" si="3"/>
        <v>1499.9868799022524</v>
      </c>
      <c r="I153" s="173">
        <f t="shared" si="2"/>
        <v>3.9248003290261672E-2</v>
      </c>
    </row>
    <row r="154" spans="8:9">
      <c r="H154" s="94">
        <f t="shared" si="3"/>
        <v>1499.9871999022525</v>
      </c>
      <c r="I154" s="173">
        <f t="shared" si="2"/>
        <v>4.030568682803707E-2</v>
      </c>
    </row>
    <row r="155" spans="8:9">
      <c r="H155" s="94">
        <f t="shared" si="3"/>
        <v>1499.9875199022526</v>
      </c>
      <c r="I155" s="173">
        <f t="shared" si="2"/>
        <v>4.1389224590510483E-2</v>
      </c>
    </row>
    <row r="156" spans="8:9">
      <c r="H156" s="94">
        <f t="shared" si="3"/>
        <v>1499.9878399022527</v>
      </c>
      <c r="I156" s="173">
        <f t="shared" si="2"/>
        <v>4.2499171064218237E-2</v>
      </c>
    </row>
    <row r="157" spans="8:9">
      <c r="H157" s="94">
        <f t="shared" si="3"/>
        <v>1499.9881599022528</v>
      </c>
      <c r="I157" s="173">
        <f t="shared" si="2"/>
        <v>4.3636090485445915E-2</v>
      </c>
    </row>
    <row r="158" spans="8:9">
      <c r="H158" s="94">
        <f t="shared" si="3"/>
        <v>1499.9884799022529</v>
      </c>
      <c r="I158" s="173">
        <f t="shared" si="2"/>
        <v>4.4800556955318413E-2</v>
      </c>
    </row>
    <row r="159" spans="8:9">
      <c r="H159" s="94">
        <f t="shared" si="3"/>
        <v>1499.988799902253</v>
      </c>
      <c r="I159" s="173">
        <f t="shared" si="2"/>
        <v>4.5993154554774929E-2</v>
      </c>
    </row>
    <row r="160" spans="8:9">
      <c r="H160" s="94">
        <f t="shared" si="3"/>
        <v>1499.9891199022532</v>
      </c>
      <c r="I160" s="173">
        <f t="shared" si="2"/>
        <v>4.7214477459378769E-2</v>
      </c>
    </row>
    <row r="161" spans="8:9">
      <c r="H161" s="94">
        <f t="shared" si="3"/>
        <v>1499.9894399022533</v>
      </c>
      <c r="I161" s="173">
        <f t="shared" si="2"/>
        <v>4.8465130053915048E-2</v>
      </c>
    </row>
    <row r="162" spans="8:9">
      <c r="H162" s="94">
        <f t="shared" si="3"/>
        <v>1499.9897599022534</v>
      </c>
      <c r="I162" s="173">
        <f t="shared" si="2"/>
        <v>4.9745727046724635E-2</v>
      </c>
    </row>
    <row r="163" spans="8:9">
      <c r="H163" s="94">
        <f t="shared" si="3"/>
        <v>1499.9900799022535</v>
      </c>
      <c r="I163" s="173">
        <f t="shared" si="2"/>
        <v>5.1056893583723881E-2</v>
      </c>
    </row>
    <row r="164" spans="8:9">
      <c r="H164" s="94">
        <f t="shared" si="3"/>
        <v>1499.9903999022536</v>
      </c>
      <c r="I164" s="173">
        <f t="shared" si="2"/>
        <v>5.239926536205642E-2</v>
      </c>
    </row>
    <row r="165" spans="8:9">
      <c r="H165" s="94">
        <f t="shared" si="3"/>
        <v>1499.9907199022537</v>
      </c>
      <c r="I165" s="173">
        <f t="shared" si="2"/>
        <v>5.3773488743323883E-2</v>
      </c>
    </row>
    <row r="166" spans="8:9">
      <c r="H166" s="94">
        <f t="shared" si="3"/>
        <v>1499.9910399022538</v>
      </c>
      <c r="I166" s="173">
        <f t="shared" si="2"/>
        <v>5.518022086634021E-2</v>
      </c>
    </row>
    <row r="167" spans="8:9">
      <c r="H167" s="94">
        <f t="shared" si="3"/>
        <v>1499.9913599022539</v>
      </c>
      <c r="I167" s="173">
        <f t="shared" si="2"/>
        <v>5.6620129759352995E-2</v>
      </c>
    </row>
    <row r="168" spans="8:9">
      <c r="H168" s="94">
        <f t="shared" si="3"/>
        <v>1499.991679902254</v>
      </c>
      <c r="I168" s="173">
        <f t="shared" si="2"/>
        <v>5.8093894451674358E-2</v>
      </c>
    </row>
    <row r="169" spans="8:9">
      <c r="H169" s="94">
        <f t="shared" si="3"/>
        <v>1499.9919999022541</v>
      </c>
      <c r="I169" s="173">
        <f t="shared" si="2"/>
        <v>5.9602205084662276E-2</v>
      </c>
    </row>
    <row r="170" spans="8:9">
      <c r="H170" s="94">
        <f t="shared" si="3"/>
        <v>1499.9923199022542</v>
      </c>
      <c r="I170" s="173">
        <f t="shared" si="2"/>
        <v>6.1145763021992802E-2</v>
      </c>
    </row>
    <row r="171" spans="8:9">
      <c r="H171" s="94">
        <f t="shared" si="3"/>
        <v>1499.9926399022543</v>
      </c>
      <c r="I171" s="173">
        <f t="shared" si="2"/>
        <v>6.2725280959161162E-2</v>
      </c>
    </row>
    <row r="172" spans="8:9">
      <c r="H172" s="94">
        <f t="shared" si="3"/>
        <v>1499.9929599022544</v>
      </c>
      <c r="I172" s="173">
        <f t="shared" si="2"/>
        <v>6.4341483032149482E-2</v>
      </c>
    </row>
    <row r="173" spans="8:9">
      <c r="H173" s="94">
        <f t="shared" si="3"/>
        <v>1499.9932799022545</v>
      </c>
      <c r="I173" s="173">
        <f t="shared" si="2"/>
        <v>6.5995104925197029E-2</v>
      </c>
    </row>
    <row r="174" spans="8:9">
      <c r="H174" s="94">
        <f t="shared" si="3"/>
        <v>1499.9935999022546</v>
      </c>
      <c r="I174" s="173">
        <f t="shared" si="2"/>
        <v>6.7686893977609019E-2</v>
      </c>
    </row>
    <row r="175" spans="8:9">
      <c r="H175" s="94">
        <f t="shared" si="3"/>
        <v>1499.9939199022547</v>
      </c>
      <c r="I175" s="173">
        <f t="shared" si="2"/>
        <v>6.9417609289534943E-2</v>
      </c>
    </row>
    <row r="176" spans="8:9">
      <c r="H176" s="94">
        <f t="shared" si="3"/>
        <v>1499.9942399022548</v>
      </c>
      <c r="I176" s="173">
        <f t="shared" si="2"/>
        <v>7.1188021826652459E-2</v>
      </c>
    </row>
    <row r="177" spans="8:9">
      <c r="H177" s="94">
        <f t="shared" si="3"/>
        <v>1499.9945599022549</v>
      </c>
      <c r="I177" s="173">
        <f t="shared" si="2"/>
        <v>7.2998914523685385E-2</v>
      </c>
    </row>
    <row r="178" spans="8:9">
      <c r="H178" s="94">
        <f t="shared" si="3"/>
        <v>1499.994879902255</v>
      </c>
      <c r="I178" s="173">
        <f t="shared" si="2"/>
        <v>7.4851082386685822E-2</v>
      </c>
    </row>
    <row r="179" spans="8:9">
      <c r="H179" s="94">
        <f t="shared" si="3"/>
        <v>1499.9951999022551</v>
      </c>
      <c r="I179" s="173">
        <f t="shared" si="2"/>
        <v>7.6745332594011451E-2</v>
      </c>
    </row>
    <row r="180" spans="8:9">
      <c r="H180" s="94">
        <f t="shared" si="3"/>
        <v>1499.9955199022552</v>
      </c>
      <c r="I180" s="173">
        <f t="shared" si="2"/>
        <v>7.8682484595922711E-2</v>
      </c>
    </row>
    <row r="181" spans="8:9">
      <c r="H181" s="94">
        <f t="shared" si="3"/>
        <v>1499.9958399022553</v>
      </c>
      <c r="I181" s="173">
        <f t="shared" si="2"/>
        <v>8.0663370212727709E-2</v>
      </c>
    </row>
    <row r="182" spans="8:9">
      <c r="H182" s="94">
        <f t="shared" si="3"/>
        <v>1499.9961599022554</v>
      </c>
      <c r="I182" s="173">
        <f t="shared" si="2"/>
        <v>8.268883373139968E-2</v>
      </c>
    </row>
    <row r="183" spans="8:9">
      <c r="H183" s="94">
        <f t="shared" si="3"/>
        <v>1499.9964799022555</v>
      </c>
      <c r="I183" s="173">
        <f t="shared" si="2"/>
        <v>8.4759732000590809E-2</v>
      </c>
    </row>
    <row r="184" spans="8:9">
      <c r="H184" s="94">
        <f t="shared" si="3"/>
        <v>1499.9967999022556</v>
      </c>
      <c r="I184" s="173">
        <f t="shared" si="2"/>
        <v>8.6876934523965013E-2</v>
      </c>
    </row>
    <row r="185" spans="8:9">
      <c r="H185" s="94">
        <f t="shared" si="3"/>
        <v>1499.9971199022557</v>
      </c>
      <c r="I185" s="173">
        <f t="shared" si="2"/>
        <v>8.9041323551771079E-2</v>
      </c>
    </row>
    <row r="186" spans="8:9">
      <c r="H186" s="94">
        <f t="shared" si="3"/>
        <v>1499.9974399022558</v>
      </c>
      <c r="I186" s="173">
        <f t="shared" si="2"/>
        <v>9.1253794170576955E-2</v>
      </c>
    </row>
    <row r="187" spans="8:9">
      <c r="H187" s="94">
        <f t="shared" si="3"/>
        <v>1499.9977599022559</v>
      </c>
      <c r="I187" s="173">
        <f t="shared" si="2"/>
        <v>9.3515254391084199E-2</v>
      </c>
    </row>
    <row r="188" spans="8:9">
      <c r="H188" s="94">
        <f t="shared" si="3"/>
        <v>1499.998079902256</v>
      </c>
      <c r="I188" s="173">
        <f t="shared" si="2"/>
        <v>9.5826625233940116E-2</v>
      </c>
    </row>
    <row r="189" spans="8:9">
      <c r="H189" s="94">
        <f t="shared" si="3"/>
        <v>1499.9983999022561</v>
      </c>
      <c r="I189" s="173">
        <f t="shared" si="2"/>
        <v>9.818884081346492E-2</v>
      </c>
    </row>
    <row r="190" spans="8:9">
      <c r="H190" s="94">
        <f t="shared" si="3"/>
        <v>1499.9987199022562</v>
      </c>
      <c r="I190" s="173">
        <f t="shared" si="2"/>
        <v>0.10060284841921033</v>
      </c>
    </row>
    <row r="191" spans="8:9">
      <c r="H191" s="94">
        <f t="shared" si="3"/>
        <v>1499.9990399022563</v>
      </c>
      <c r="I191" s="173">
        <f t="shared" si="2"/>
        <v>0.10306960859526267</v>
      </c>
    </row>
    <row r="192" spans="8:9">
      <c r="H192" s="94">
        <f t="shared" si="3"/>
        <v>1499.9993599022564</v>
      </c>
      <c r="I192" s="173">
        <f t="shared" si="2"/>
        <v>0.1055900952172058</v>
      </c>
    </row>
    <row r="193" spans="8:9">
      <c r="H193" s="94">
        <f t="shared" si="3"/>
        <v>1499.9996799022565</v>
      </c>
      <c r="I193" s="173">
        <f t="shared" si="2"/>
        <v>0.10816529556665505</v>
      </c>
    </row>
    <row r="194" spans="8:9">
      <c r="H194" s="94">
        <f t="shared" si="3"/>
        <v>1499.9999999022566</v>
      </c>
      <c r="I194" s="173">
        <f t="shared" si="2"/>
        <v>0.11079621040327468</v>
      </c>
    </row>
    <row r="195" spans="8:9">
      <c r="H195" s="94">
        <f t="shared" si="3"/>
        <v>1500.0003199022567</v>
      </c>
      <c r="I195" s="173">
        <f t="shared" si="2"/>
        <v>0.11348385403418892</v>
      </c>
    </row>
    <row r="196" spans="8:9">
      <c r="H196" s="94">
        <f t="shared" si="3"/>
        <v>1500.0006399022568</v>
      </c>
      <c r="I196" s="173">
        <f t="shared" si="2"/>
        <v>0.11622925438069535</v>
      </c>
    </row>
    <row r="197" spans="8:9">
      <c r="H197" s="94">
        <f t="shared" si="3"/>
        <v>1500.0009599022569</v>
      </c>
      <c r="I197" s="173">
        <f t="shared" si="2"/>
        <v>0.1190334530421906</v>
      </c>
    </row>
    <row r="198" spans="8:9">
      <c r="H198" s="94">
        <f t="shared" si="3"/>
        <v>1500.001279902257</v>
      </c>
      <c r="I198" s="173">
        <f t="shared" ref="I198:I261" si="4">EXP(-((H198-$C$7)^2)/(2*$C$6^2))/(SQRT(2*PI())*$C$6)</f>
        <v>0.12189750535721459</v>
      </c>
    </row>
    <row r="199" spans="8:9">
      <c r="H199" s="94">
        <f t="shared" ref="H199:H262" si="5">H198+$I$65</f>
        <v>1500.0015999022571</v>
      </c>
      <c r="I199" s="173">
        <f t="shared" si="4"/>
        <v>0.12482248046152071</v>
      </c>
    </row>
    <row r="200" spans="8:9">
      <c r="H200" s="94">
        <f t="shared" si="5"/>
        <v>1500.0019199022572</v>
      </c>
      <c r="I200" s="173">
        <f t="shared" si="4"/>
        <v>0.127809461343076</v>
      </c>
    </row>
    <row r="201" spans="8:9">
      <c r="H201" s="94">
        <f t="shared" si="5"/>
        <v>1500.0022399022573</v>
      </c>
      <c r="I201" s="173">
        <f t="shared" si="4"/>
        <v>0.13085954489390006</v>
      </c>
    </row>
    <row r="202" spans="8:9">
      <c r="H202" s="94">
        <f t="shared" si="5"/>
        <v>1500.0025599022574</v>
      </c>
      <c r="I202" s="173">
        <f t="shared" si="4"/>
        <v>0.13397384195864059</v>
      </c>
    </row>
    <row r="203" spans="8:9">
      <c r="H203" s="94">
        <f t="shared" si="5"/>
        <v>1500.0028799022575</v>
      </c>
      <c r="I203" s="173">
        <f t="shared" si="4"/>
        <v>0.13715347737979475</v>
      </c>
    </row>
    <row r="204" spans="8:9">
      <c r="H204" s="94">
        <f t="shared" si="5"/>
        <v>1500.0031999022576</v>
      </c>
      <c r="I204" s="173">
        <f t="shared" si="4"/>
        <v>0.14039959003947464</v>
      </c>
    </row>
    <row r="205" spans="8:9">
      <c r="H205" s="94">
        <f t="shared" si="5"/>
        <v>1500.0035199022577</v>
      </c>
      <c r="I205" s="173">
        <f t="shared" si="4"/>
        <v>0.14371333289761987</v>
      </c>
    </row>
    <row r="206" spans="8:9">
      <c r="H206" s="94">
        <f t="shared" si="5"/>
        <v>1500.0038399022578</v>
      </c>
      <c r="I206" s="173">
        <f t="shared" si="4"/>
        <v>0.14709587302655835</v>
      </c>
    </row>
    <row r="207" spans="8:9">
      <c r="H207" s="94">
        <f t="shared" si="5"/>
        <v>1500.0041599022579</v>
      </c>
      <c r="I207" s="173">
        <f t="shared" si="4"/>
        <v>0.15054839164181488</v>
      </c>
    </row>
    <row r="208" spans="8:9">
      <c r="H208" s="94">
        <f t="shared" si="5"/>
        <v>1500.004479902258</v>
      </c>
      <c r="I208" s="173">
        <f t="shared" si="4"/>
        <v>0.15407208412906709</v>
      </c>
    </row>
    <row r="209" spans="8:9">
      <c r="H209" s="94">
        <f t="shared" si="5"/>
        <v>1500.0047999022581</v>
      </c>
      <c r="I209" s="173">
        <f t="shared" si="4"/>
        <v>0.15766816006714737</v>
      </c>
    </row>
    <row r="210" spans="8:9">
      <c r="H210" s="94">
        <f t="shared" si="5"/>
        <v>1500.0051199022582</v>
      </c>
      <c r="I210" s="173">
        <f t="shared" si="4"/>
        <v>0.16133784324699033</v>
      </c>
    </row>
    <row r="211" spans="8:9">
      <c r="H211" s="94">
        <f t="shared" si="5"/>
        <v>1500.0054399022583</v>
      </c>
      <c r="I211" s="173">
        <f t="shared" si="4"/>
        <v>0.16508237168642126</v>
      </c>
    </row>
    <row r="212" spans="8:9">
      <c r="H212" s="94">
        <f t="shared" si="5"/>
        <v>1500.0057599022584</v>
      </c>
      <c r="I212" s="173">
        <f t="shared" si="4"/>
        <v>0.16890299764068528</v>
      </c>
    </row>
    <row r="213" spans="8:9">
      <c r="H213" s="94">
        <f t="shared" si="5"/>
        <v>1500.0060799022585</v>
      </c>
      <c r="I213" s="173">
        <f t="shared" si="4"/>
        <v>0.17280098760861193</v>
      </c>
    </row>
    <row r="214" spans="8:9">
      <c r="H214" s="94">
        <f t="shared" si="5"/>
        <v>1500.0063999022586</v>
      </c>
      <c r="I214" s="173">
        <f t="shared" si="4"/>
        <v>0.17677762233431302</v>
      </c>
    </row>
    <row r="215" spans="8:9">
      <c r="H215" s="94">
        <f t="shared" si="5"/>
        <v>1500.0067199022587</v>
      </c>
      <c r="I215" s="173">
        <f t="shared" si="4"/>
        <v>0.18083419680430807</v>
      </c>
    </row>
    <row r="216" spans="8:9">
      <c r="H216" s="94">
        <f t="shared" si="5"/>
        <v>1500.0070399022588</v>
      </c>
      <c r="I216" s="173">
        <f t="shared" si="4"/>
        <v>0.18497202023997456</v>
      </c>
    </row>
    <row r="217" spans="8:9">
      <c r="H217" s="94">
        <f t="shared" si="5"/>
        <v>1500.0073599022589</v>
      </c>
      <c r="I217" s="173">
        <f t="shared" si="4"/>
        <v>0.18919241608521831</v>
      </c>
    </row>
    <row r="218" spans="8:9">
      <c r="H218" s="94">
        <f t="shared" si="5"/>
        <v>1500.007679902259</v>
      </c>
      <c r="I218" s="173">
        <f t="shared" si="4"/>
        <v>0.19349672198925669</v>
      </c>
    </row>
    <row r="219" spans="8:9">
      <c r="H219" s="94">
        <f t="shared" si="5"/>
        <v>1500.0079999022591</v>
      </c>
      <c r="I219" s="173">
        <f t="shared" si="4"/>
        <v>0.197886289784413</v>
      </c>
    </row>
    <row r="220" spans="8:9">
      <c r="H220" s="94">
        <f t="shared" si="5"/>
        <v>1500.0083199022592</v>
      </c>
      <c r="I220" s="173">
        <f t="shared" si="4"/>
        <v>0.20236248545881419</v>
      </c>
    </row>
    <row r="221" spans="8:9">
      <c r="H221" s="94">
        <f t="shared" si="5"/>
        <v>1500.0086399022593</v>
      </c>
      <c r="I221" s="173">
        <f t="shared" si="4"/>
        <v>0.20692668912388754</v>
      </c>
    </row>
    <row r="222" spans="8:9">
      <c r="H222" s="94">
        <f t="shared" si="5"/>
        <v>1500.0089599022594</v>
      </c>
      <c r="I222" s="173">
        <f t="shared" si="4"/>
        <v>0.21158029497655129</v>
      </c>
    </row>
    <row r="223" spans="8:9">
      <c r="H223" s="94">
        <f t="shared" si="5"/>
        <v>1500.0092799022595</v>
      </c>
      <c r="I223" s="173">
        <f t="shared" si="4"/>
        <v>0.21632471125599342</v>
      </c>
    </row>
    <row r="224" spans="8:9">
      <c r="H224" s="94">
        <f t="shared" si="5"/>
        <v>1500.0095999022597</v>
      </c>
      <c r="I224" s="173">
        <f t="shared" si="4"/>
        <v>0.22116136019493288</v>
      </c>
    </row>
    <row r="225" spans="8:9">
      <c r="H225" s="94">
        <f t="shared" si="5"/>
        <v>1500.0099199022598</v>
      </c>
      <c r="I225" s="173">
        <f t="shared" si="4"/>
        <v>0.22609167796525848</v>
      </c>
    </row>
    <row r="226" spans="8:9">
      <c r="H226" s="94">
        <f t="shared" si="5"/>
        <v>1500.0102399022599</v>
      </c>
      <c r="I226" s="173">
        <f t="shared" si="4"/>
        <v>0.2311171146179421</v>
      </c>
    </row>
    <row r="227" spans="8:9">
      <c r="H227" s="94">
        <f t="shared" si="5"/>
        <v>1500.01055990226</v>
      </c>
      <c r="I227" s="173">
        <f t="shared" si="4"/>
        <v>0.23623913401711813</v>
      </c>
    </row>
    <row r="228" spans="8:9">
      <c r="H228" s="94">
        <f t="shared" si="5"/>
        <v>1500.0108799022601</v>
      </c>
      <c r="I228" s="173">
        <f t="shared" si="4"/>
        <v>0.24145921376822779</v>
      </c>
    </row>
    <row r="229" spans="8:9">
      <c r="H229" s="94">
        <f t="shared" si="5"/>
        <v>1500.0111999022602</v>
      </c>
      <c r="I229" s="173">
        <f t="shared" si="4"/>
        <v>0.24677884514012194</v>
      </c>
    </row>
    <row r="230" spans="8:9">
      <c r="H230" s="94">
        <f t="shared" si="5"/>
        <v>1500.0115199022603</v>
      </c>
      <c r="I230" s="173">
        <f t="shared" si="4"/>
        <v>0.25219953298102199</v>
      </c>
    </row>
    <row r="231" spans="8:9">
      <c r="H231" s="94">
        <f t="shared" si="5"/>
        <v>1500.0118399022604</v>
      </c>
      <c r="I231" s="173">
        <f t="shared" si="4"/>
        <v>0.25772279562823142</v>
      </c>
    </row>
    <row r="232" spans="8:9">
      <c r="H232" s="94">
        <f t="shared" si="5"/>
        <v>1500.0121599022605</v>
      </c>
      <c r="I232" s="173">
        <f t="shared" si="4"/>
        <v>0.26335016481149831</v>
      </c>
    </row>
    <row r="233" spans="8:9">
      <c r="H233" s="94">
        <f t="shared" si="5"/>
        <v>1500.0124799022606</v>
      </c>
      <c r="I233" s="173">
        <f t="shared" si="4"/>
        <v>0.26908318554992766</v>
      </c>
    </row>
    <row r="234" spans="8:9">
      <c r="H234" s="94">
        <f t="shared" si="5"/>
        <v>1500.0127999022607</v>
      </c>
      <c r="I234" s="173">
        <f t="shared" si="4"/>
        <v>0.2749234160423385</v>
      </c>
    </row>
    <row r="235" spans="8:9">
      <c r="H235" s="94">
        <f t="shared" si="5"/>
        <v>1500.0131199022608</v>
      </c>
      <c r="I235" s="173">
        <f t="shared" si="4"/>
        <v>0.28087242755096914</v>
      </c>
    </row>
    <row r="236" spans="8:9">
      <c r="H236" s="94">
        <f t="shared" si="5"/>
        <v>1500.0134399022609</v>
      </c>
      <c r="I236" s="173">
        <f t="shared" si="4"/>
        <v>0.28693180427842896</v>
      </c>
    </row>
    <row r="237" spans="8:9">
      <c r="H237" s="94">
        <f t="shared" si="5"/>
        <v>1500.013759902261</v>
      </c>
      <c r="I237" s="173">
        <f t="shared" si="4"/>
        <v>0.29310314323779779</v>
      </c>
    </row>
    <row r="238" spans="8:9">
      <c r="H238" s="94">
        <f t="shared" si="5"/>
        <v>1500.0140799022611</v>
      </c>
      <c r="I238" s="173">
        <f t="shared" si="4"/>
        <v>0.29938805411577546</v>
      </c>
    </row>
    <row r="239" spans="8:9">
      <c r="H239" s="94">
        <f t="shared" si="5"/>
        <v>1500.0143999022612</v>
      </c>
      <c r="I239" s="173">
        <f t="shared" si="4"/>
        <v>0.30578815912878637</v>
      </c>
    </row>
    <row r="240" spans="8:9">
      <c r="H240" s="94">
        <f t="shared" si="5"/>
        <v>1500.0147199022613</v>
      </c>
      <c r="I240" s="173">
        <f t="shared" si="4"/>
        <v>0.31230509287193903</v>
      </c>
    </row>
    <row r="241" spans="8:9">
      <c r="H241" s="94">
        <f t="shared" si="5"/>
        <v>1500.0150399022614</v>
      </c>
      <c r="I241" s="173">
        <f t="shared" si="4"/>
        <v>0.31894050216075071</v>
      </c>
    </row>
    <row r="242" spans="8:9">
      <c r="H242" s="94">
        <f t="shared" si="5"/>
        <v>1500.0153599022615</v>
      </c>
      <c r="I242" s="173">
        <f t="shared" si="4"/>
        <v>0.32569604586554152</v>
      </c>
    </row>
    <row r="243" spans="8:9">
      <c r="H243" s="94">
        <f t="shared" si="5"/>
        <v>1500.0156799022616</v>
      </c>
      <c r="I243" s="173">
        <f t="shared" si="4"/>
        <v>0.33257339473840597</v>
      </c>
    </row>
    <row r="244" spans="8:9">
      <c r="H244" s="94">
        <f t="shared" si="5"/>
        <v>1500.0159999022617</v>
      </c>
      <c r="I244" s="173">
        <f t="shared" si="4"/>
        <v>0.33957423123267289</v>
      </c>
    </row>
    <row r="245" spans="8:9">
      <c r="H245" s="94">
        <f t="shared" si="5"/>
        <v>1500.0163199022618</v>
      </c>
      <c r="I245" s="173">
        <f t="shared" si="4"/>
        <v>0.34670024931476251</v>
      </c>
    </row>
    <row r="246" spans="8:9">
      <c r="H246" s="94">
        <f t="shared" si="5"/>
        <v>1500.0166399022619</v>
      </c>
      <c r="I246" s="173">
        <f t="shared" si="4"/>
        <v>0.35395315426835428</v>
      </c>
    </row>
    <row r="247" spans="8:9">
      <c r="H247" s="94">
        <f t="shared" si="5"/>
        <v>1500.016959902262</v>
      </c>
      <c r="I247" s="173">
        <f t="shared" si="4"/>
        <v>0.36133466249078139</v>
      </c>
    </row>
    <row r="248" spans="8:9">
      <c r="H248" s="94">
        <f t="shared" si="5"/>
        <v>1500.0172799022621</v>
      </c>
      <c r="I248" s="173">
        <f t="shared" si="4"/>
        <v>0.36884650128156349</v>
      </c>
    </row>
    <row r="249" spans="8:9">
      <c r="H249" s="94">
        <f t="shared" si="5"/>
        <v>1500.0175999022622</v>
      </c>
      <c r="I249" s="173">
        <f t="shared" si="4"/>
        <v>0.37649040862300065</v>
      </c>
    </row>
    <row r="250" spans="8:9">
      <c r="H250" s="94">
        <f t="shared" si="5"/>
        <v>1500.0179199022623</v>
      </c>
      <c r="I250" s="173">
        <f t="shared" si="4"/>
        <v>0.3842681329527422</v>
      </c>
    </row>
    <row r="251" spans="8:9">
      <c r="H251" s="94">
        <f t="shared" si="5"/>
        <v>1500.0182399022624</v>
      </c>
      <c r="I251" s="173">
        <f t="shared" si="4"/>
        <v>0.39218143292825702</v>
      </c>
    </row>
    <row r="252" spans="8:9">
      <c r="H252" s="94">
        <f t="shared" si="5"/>
        <v>1500.0185599022625</v>
      </c>
      <c r="I252" s="173">
        <f t="shared" si="4"/>
        <v>0.40023207718312681</v>
      </c>
    </row>
    <row r="253" spans="8:9">
      <c r="H253" s="94">
        <f t="shared" si="5"/>
        <v>1500.0188799022626</v>
      </c>
      <c r="I253" s="173">
        <f t="shared" si="4"/>
        <v>0.4084218440750858</v>
      </c>
    </row>
    <row r="254" spans="8:9">
      <c r="H254" s="94">
        <f t="shared" si="5"/>
        <v>1500.0191999022627</v>
      </c>
      <c r="I254" s="173">
        <f t="shared" si="4"/>
        <v>0.41675252142573999</v>
      </c>
    </row>
    <row r="255" spans="8:9">
      <c r="H255" s="94">
        <f t="shared" si="5"/>
        <v>1500.0195199022628</v>
      </c>
      <c r="I255" s="173">
        <f t="shared" si="4"/>
        <v>0.42522590625188866</v>
      </c>
    </row>
    <row r="256" spans="8:9">
      <c r="H256" s="94">
        <f t="shared" si="5"/>
        <v>1500.0198399022629</v>
      </c>
      <c r="I256" s="173">
        <f t="shared" si="4"/>
        <v>0.43384380448838883</v>
      </c>
    </row>
    <row r="257" spans="8:9">
      <c r="H257" s="94">
        <f t="shared" si="5"/>
        <v>1500.020159902263</v>
      </c>
      <c r="I257" s="173">
        <f t="shared" si="4"/>
        <v>0.44260803070249116</v>
      </c>
    </row>
    <row r="258" spans="8:9">
      <c r="H258" s="94">
        <f t="shared" si="5"/>
        <v>1500.0204799022631</v>
      </c>
      <c r="I258" s="173">
        <f t="shared" si="4"/>
        <v>0.45152040779958785</v>
      </c>
    </row>
    <row r="259" spans="8:9">
      <c r="H259" s="94">
        <f t="shared" si="5"/>
        <v>1500.0207999022632</v>
      </c>
      <c r="I259" s="173">
        <f t="shared" si="4"/>
        <v>0.46058276672031134</v>
      </c>
    </row>
    <row r="260" spans="8:9">
      <c r="H260" s="94">
        <f t="shared" si="5"/>
        <v>1500.0211199022633</v>
      </c>
      <c r="I260" s="173">
        <f t="shared" si="4"/>
        <v>0.46979694612892786</v>
      </c>
    </row>
    <row r="261" spans="8:9">
      <c r="H261" s="94">
        <f t="shared" si="5"/>
        <v>1500.0214399022634</v>
      </c>
      <c r="I261" s="173">
        <f t="shared" si="4"/>
        <v>0.4791647920929693</v>
      </c>
    </row>
    <row r="262" spans="8:9">
      <c r="H262" s="94">
        <f t="shared" si="5"/>
        <v>1500.0217599022635</v>
      </c>
      <c r="I262" s="173">
        <f t="shared" ref="I262:I325" si="6">EXP(-((H262-$C$7)^2)/(2*$C$6^2))/(SQRT(2*PI())*$C$6)</f>
        <v>0.48868815775405505</v>
      </c>
    </row>
    <row r="263" spans="8:9">
      <c r="H263" s="94">
        <f t="shared" ref="H263:H326" si="7">H262+$I$65</f>
        <v>1500.0220799022636</v>
      </c>
      <c r="I263" s="173">
        <f t="shared" si="6"/>
        <v>0.49836890298985181</v>
      </c>
    </row>
    <row r="264" spans="8:9">
      <c r="H264" s="94">
        <f t="shared" si="7"/>
        <v>1500.0223999022637</v>
      </c>
      <c r="I264" s="173">
        <f t="shared" si="6"/>
        <v>0.50820889406712821</v>
      </c>
    </row>
    <row r="265" spans="8:9">
      <c r="H265" s="94">
        <f t="shared" si="7"/>
        <v>1500.0227199022638</v>
      </c>
      <c r="I265" s="173">
        <f t="shared" si="6"/>
        <v>0.51821000328585876</v>
      </c>
    </row>
    <row r="266" spans="8:9">
      <c r="H266" s="94">
        <f t="shared" si="7"/>
        <v>1500.0230399022639</v>
      </c>
      <c r="I266" s="173">
        <f t="shared" si="6"/>
        <v>0.52837410861434286</v>
      </c>
    </row>
    <row r="267" spans="8:9">
      <c r="H267" s="94">
        <f t="shared" si="7"/>
        <v>1500.023359902264</v>
      </c>
      <c r="I267" s="173">
        <f t="shared" si="6"/>
        <v>0.53870309331529864</v>
      </c>
    </row>
    <row r="268" spans="8:9">
      <c r="H268" s="94">
        <f t="shared" si="7"/>
        <v>1500.0236799022641</v>
      </c>
      <c r="I268" s="173">
        <f t="shared" si="6"/>
        <v>0.54919884556289844</v>
      </c>
    </row>
    <row r="269" spans="8:9">
      <c r="H269" s="94">
        <f t="shared" si="7"/>
        <v>1500.0239999022642</v>
      </c>
      <c r="I269" s="173">
        <f t="shared" si="6"/>
        <v>0.55986325805072268</v>
      </c>
    </row>
    <row r="270" spans="8:9">
      <c r="H270" s="94">
        <f t="shared" si="7"/>
        <v>1500.0243199022643</v>
      </c>
      <c r="I270" s="173">
        <f t="shared" si="6"/>
        <v>0.57069822759059829</v>
      </c>
    </row>
    <row r="271" spans="8:9">
      <c r="H271" s="94">
        <f t="shared" si="7"/>
        <v>1500.0246399022644</v>
      </c>
      <c r="I271" s="173">
        <f t="shared" si="6"/>
        <v>0.58170565470230839</v>
      </c>
    </row>
    <row r="272" spans="8:9">
      <c r="H272" s="94">
        <f t="shared" si="7"/>
        <v>1500.0249599022645</v>
      </c>
      <c r="I272" s="173">
        <f t="shared" si="6"/>
        <v>0.59288744319414521</v>
      </c>
    </row>
    <row r="273" spans="8:9">
      <c r="H273" s="94">
        <f t="shared" si="7"/>
        <v>1500.0252799022646</v>
      </c>
      <c r="I273" s="173">
        <f t="shared" si="6"/>
        <v>0.60424549973430275</v>
      </c>
    </row>
    <row r="274" spans="8:9">
      <c r="H274" s="94">
        <f t="shared" si="7"/>
        <v>1500.0255999022647</v>
      </c>
      <c r="I274" s="173">
        <f t="shared" si="6"/>
        <v>0.61578173341308762</v>
      </c>
    </row>
    <row r="275" spans="8:9">
      <c r="H275" s="94">
        <f t="shared" si="7"/>
        <v>1500.0259199022648</v>
      </c>
      <c r="I275" s="173">
        <f t="shared" si="6"/>
        <v>0.62749805529595115</v>
      </c>
    </row>
    <row r="276" spans="8:9">
      <c r="H276" s="94">
        <f t="shared" si="7"/>
        <v>1500.0262399022649</v>
      </c>
      <c r="I276" s="173">
        <f t="shared" si="6"/>
        <v>0.63939637796733195</v>
      </c>
    </row>
    <row r="277" spans="8:9">
      <c r="H277" s="94">
        <f t="shared" si="7"/>
        <v>1500.026559902265</v>
      </c>
      <c r="I277" s="173">
        <f t="shared" si="6"/>
        <v>0.6514786150653169</v>
      </c>
    </row>
    <row r="278" spans="8:9">
      <c r="H278" s="94">
        <f t="shared" si="7"/>
        <v>1500.0268799022651</v>
      </c>
      <c r="I278" s="173">
        <f t="shared" si="6"/>
        <v>0.66374668080712074</v>
      </c>
    </row>
    <row r="279" spans="8:9">
      <c r="H279" s="94">
        <f t="shared" si="7"/>
        <v>1500.0271999022652</v>
      </c>
      <c r="I279" s="173">
        <f t="shared" si="6"/>
        <v>0.67620248950539896</v>
      </c>
    </row>
    <row r="280" spans="8:9">
      <c r="H280" s="94">
        <f t="shared" si="7"/>
        <v>1500.0275199022653</v>
      </c>
      <c r="I280" s="173">
        <f t="shared" si="6"/>
        <v>0.68884795507540475</v>
      </c>
    </row>
    <row r="281" spans="8:9">
      <c r="H281" s="94">
        <f t="shared" si="7"/>
        <v>1500.0278399022654</v>
      </c>
      <c r="I281" s="173">
        <f t="shared" si="6"/>
        <v>0.70168499053300837</v>
      </c>
    </row>
    <row r="282" spans="8:9">
      <c r="H282" s="94">
        <f t="shared" si="7"/>
        <v>1500.0281599022655</v>
      </c>
      <c r="I282" s="173">
        <f t="shared" si="6"/>
        <v>0.71471550748360779</v>
      </c>
    </row>
    <row r="283" spans="8:9">
      <c r="H283" s="94">
        <f t="shared" si="7"/>
        <v>1500.0284799022656</v>
      </c>
      <c r="I283" s="173">
        <f t="shared" si="6"/>
        <v>0.72794141560195014</v>
      </c>
    </row>
    <row r="284" spans="8:9">
      <c r="H284" s="94">
        <f t="shared" si="7"/>
        <v>1500.0287999022657</v>
      </c>
      <c r="I284" s="173">
        <f t="shared" si="6"/>
        <v>0.74136462210290099</v>
      </c>
    </row>
    <row r="285" spans="8:9">
      <c r="H285" s="94">
        <f t="shared" si="7"/>
        <v>1500.0291199022658</v>
      </c>
      <c r="I285" s="173">
        <f t="shared" si="6"/>
        <v>0.75498703120319766</v>
      </c>
    </row>
    <row r="286" spans="8:9">
      <c r="H286" s="94">
        <f t="shared" si="7"/>
        <v>1500.0294399022659</v>
      </c>
      <c r="I286" s="173">
        <f t="shared" si="6"/>
        <v>0.76881054357423029</v>
      </c>
    </row>
    <row r="287" spans="8:9">
      <c r="H287" s="94">
        <f t="shared" si="7"/>
        <v>1500.0297599022661</v>
      </c>
      <c r="I287" s="173">
        <f t="shared" si="6"/>
        <v>0.78283705578589091</v>
      </c>
    </row>
    <row r="288" spans="8:9">
      <c r="H288" s="94">
        <f t="shared" si="7"/>
        <v>1500.0300799022662</v>
      </c>
      <c r="I288" s="173">
        <f t="shared" si="6"/>
        <v>0.79706845974155083</v>
      </c>
    </row>
    <row r="289" spans="8:9">
      <c r="H289" s="94">
        <f t="shared" si="7"/>
        <v>1500.0303999022663</v>
      </c>
      <c r="I289" s="173">
        <f t="shared" si="6"/>
        <v>0.81150664210421297</v>
      </c>
    </row>
    <row r="290" spans="8:9">
      <c r="H290" s="94">
        <f t="shared" si="7"/>
        <v>1500.0307199022664</v>
      </c>
      <c r="I290" s="173">
        <f t="shared" si="6"/>
        <v>0.82615348371391251</v>
      </c>
    </row>
    <row r="291" spans="8:9">
      <c r="H291" s="94">
        <f t="shared" si="7"/>
        <v>1500.0310399022665</v>
      </c>
      <c r="I291" s="173">
        <f t="shared" si="6"/>
        <v>0.84101085899641803</v>
      </c>
    </row>
    <row r="292" spans="8:9">
      <c r="H292" s="94">
        <f t="shared" si="7"/>
        <v>1500.0313599022666</v>
      </c>
      <c r="I292" s="173">
        <f t="shared" si="6"/>
        <v>0.85608063536331858</v>
      </c>
    </row>
    <row r="293" spans="8:9">
      <c r="H293" s="94">
        <f t="shared" si="7"/>
        <v>1500.0316799022667</v>
      </c>
      <c r="I293" s="173">
        <f t="shared" si="6"/>
        <v>0.87136467260356443</v>
      </c>
    </row>
    <row r="294" spans="8:9">
      <c r="H294" s="94">
        <f t="shared" si="7"/>
        <v>1500.0319999022668</v>
      </c>
      <c r="I294" s="173">
        <f t="shared" si="6"/>
        <v>0.88686482226654506</v>
      </c>
    </row>
    <row r="295" spans="8:9">
      <c r="H295" s="94">
        <f t="shared" si="7"/>
        <v>1500.0323199022669</v>
      </c>
      <c r="I295" s="173">
        <f t="shared" si="6"/>
        <v>0.90258292703679754</v>
      </c>
    </row>
    <row r="296" spans="8:9">
      <c r="H296" s="94">
        <f t="shared" si="7"/>
        <v>1500.032639902267</v>
      </c>
      <c r="I296" s="173">
        <f t="shared" si="6"/>
        <v>0.91852082010042857</v>
      </c>
    </row>
    <row r="297" spans="8:9">
      <c r="H297" s="94">
        <f t="shared" si="7"/>
        <v>1500.0329599022671</v>
      </c>
      <c r="I297" s="173">
        <f t="shared" si="6"/>
        <v>0.93468032450335925</v>
      </c>
    </row>
    <row r="298" spans="8:9">
      <c r="H298" s="94">
        <f t="shared" si="7"/>
        <v>1500.0332799022672</v>
      </c>
      <c r="I298" s="173">
        <f t="shared" si="6"/>
        <v>0.95106325250148271</v>
      </c>
    </row>
    <row r="299" spans="8:9">
      <c r="H299" s="94">
        <f t="shared" si="7"/>
        <v>1500.0335999022673</v>
      </c>
      <c r="I299" s="173">
        <f t="shared" si="6"/>
        <v>0.96767140490285874</v>
      </c>
    </row>
    <row r="300" spans="8:9">
      <c r="H300" s="94">
        <f t="shared" si="7"/>
        <v>1500.0339199022674</v>
      </c>
      <c r="I300" s="173">
        <f t="shared" si="6"/>
        <v>0.98450657040204903</v>
      </c>
    </row>
    <row r="301" spans="8:9">
      <c r="H301" s="94">
        <f t="shared" si="7"/>
        <v>1500.0342399022675</v>
      </c>
      <c r="I301" s="173">
        <f t="shared" si="6"/>
        <v>1.0015705249067151</v>
      </c>
    </row>
    <row r="302" spans="8:9">
      <c r="H302" s="94">
        <f t="shared" si="7"/>
        <v>1500.0345599022676</v>
      </c>
      <c r="I302" s="173">
        <f t="shared" si="6"/>
        <v>1.0188650308566105</v>
      </c>
    </row>
    <row r="303" spans="8:9">
      <c r="H303" s="94">
        <f t="shared" si="7"/>
        <v>1500.0348799022677</v>
      </c>
      <c r="I303" s="173">
        <f t="shared" si="6"/>
        <v>1.036391836535089</v>
      </c>
    </row>
    <row r="304" spans="8:9">
      <c r="H304" s="94">
        <f t="shared" si="7"/>
        <v>1500.0351999022678</v>
      </c>
      <c r="I304" s="173">
        <f t="shared" si="6"/>
        <v>1.0541526753732764</v>
      </c>
    </row>
    <row r="305" spans="8:9">
      <c r="H305" s="94">
        <f t="shared" si="7"/>
        <v>1500.0355199022679</v>
      </c>
      <c r="I305" s="173">
        <f t="shared" si="6"/>
        <v>1.0721492652470401</v>
      </c>
    </row>
    <row r="306" spans="8:9">
      <c r="H306" s="94">
        <f t="shared" si="7"/>
        <v>1500.035839902268</v>
      </c>
      <c r="I306" s="173">
        <f t="shared" si="6"/>
        <v>1.0903833077669083</v>
      </c>
    </row>
    <row r="307" spans="8:9">
      <c r="H307" s="94">
        <f t="shared" si="7"/>
        <v>1500.0361599022681</v>
      </c>
      <c r="I307" s="173">
        <f t="shared" si="6"/>
        <v>1.1088564875610953</v>
      </c>
    </row>
    <row r="308" spans="8:9">
      <c r="H308" s="94">
        <f t="shared" si="7"/>
        <v>1500.0364799022682</v>
      </c>
      <c r="I308" s="173">
        <f t="shared" si="6"/>
        <v>1.1275704715517862</v>
      </c>
    </row>
    <row r="309" spans="8:9">
      <c r="H309" s="94">
        <f t="shared" si="7"/>
        <v>1500.0367999022683</v>
      </c>
      <c r="I309" s="173">
        <f t="shared" si="6"/>
        <v>1.1465269082248568</v>
      </c>
    </row>
    <row r="310" spans="8:9">
      <c r="H310" s="94">
        <f t="shared" si="7"/>
        <v>1500.0371199022684</v>
      </c>
      <c r="I310" s="173">
        <f t="shared" si="6"/>
        <v>1.1657274268931863</v>
      </c>
    </row>
    <row r="311" spans="8:9">
      <c r="H311" s="94">
        <f t="shared" si="7"/>
        <v>1500.0374399022685</v>
      </c>
      <c r="I311" s="173">
        <f t="shared" si="6"/>
        <v>1.1851736369537578</v>
      </c>
    </row>
    <row r="312" spans="8:9">
      <c r="H312" s="94">
        <f t="shared" si="7"/>
        <v>1500.0377599022686</v>
      </c>
      <c r="I312" s="173">
        <f t="shared" si="6"/>
        <v>1.2048671271387073</v>
      </c>
    </row>
    <row r="313" spans="8:9">
      <c r="H313" s="94">
        <f t="shared" si="7"/>
        <v>1500.0380799022687</v>
      </c>
      <c r="I313" s="173">
        <f t="shared" si="6"/>
        <v>1.2248094647605376</v>
      </c>
    </row>
    <row r="314" spans="8:9">
      <c r="H314" s="94">
        <f t="shared" si="7"/>
        <v>1500.0383999022688</v>
      </c>
      <c r="I314" s="173">
        <f t="shared" si="6"/>
        <v>1.245002194951663</v>
      </c>
    </row>
    <row r="315" spans="8:9">
      <c r="H315" s="94">
        <f t="shared" si="7"/>
        <v>1500.0387199022689</v>
      </c>
      <c r="I315" s="173">
        <f t="shared" si="6"/>
        <v>1.2654468398985046</v>
      </c>
    </row>
    <row r="316" spans="8:9">
      <c r="H316" s="94">
        <f t="shared" si="7"/>
        <v>1500.039039902269</v>
      </c>
      <c r="I316" s="173">
        <f t="shared" si="6"/>
        <v>1.2861448980703416</v>
      </c>
    </row>
    <row r="317" spans="8:9">
      <c r="H317" s="94">
        <f t="shared" si="7"/>
        <v>1500.0393599022691</v>
      </c>
      <c r="I317" s="173">
        <f t="shared" si="6"/>
        <v>1.3070978434431175</v>
      </c>
    </row>
    <row r="318" spans="8:9">
      <c r="H318" s="94">
        <f t="shared" si="7"/>
        <v>1500.0396799022692</v>
      </c>
      <c r="I318" s="173">
        <f t="shared" si="6"/>
        <v>1.3283071247184288</v>
      </c>
    </row>
    <row r="319" spans="8:9">
      <c r="H319" s="94">
        <f t="shared" si="7"/>
        <v>1500.0399999022693</v>
      </c>
      <c r="I319" s="173">
        <f t="shared" si="6"/>
        <v>1.3497741645379244</v>
      </c>
    </row>
    <row r="320" spans="8:9">
      <c r="H320" s="94">
        <f t="shared" si="7"/>
        <v>1500.0403199022694</v>
      </c>
      <c r="I320" s="173">
        <f t="shared" si="6"/>
        <v>1.3715003586933319</v>
      </c>
    </row>
    <row r="321" spans="8:9">
      <c r="H321" s="94">
        <f t="shared" si="7"/>
        <v>1500.0406399022695</v>
      </c>
      <c r="I321" s="173">
        <f t="shared" si="6"/>
        <v>1.3934870753323549</v>
      </c>
    </row>
    <row r="322" spans="8:9">
      <c r="H322" s="94">
        <f t="shared" si="7"/>
        <v>1500.0409599022696</v>
      </c>
      <c r="I322" s="173">
        <f t="shared" si="6"/>
        <v>1.4157356541606803</v>
      </c>
    </row>
    <row r="323" spans="8:9">
      <c r="H323" s="94">
        <f t="shared" si="7"/>
        <v>1500.0412799022697</v>
      </c>
      <c r="I323" s="173">
        <f t="shared" si="6"/>
        <v>1.4382474056403396</v>
      </c>
    </row>
    <row r="324" spans="8:9">
      <c r="H324" s="94">
        <f t="shared" si="7"/>
        <v>1500.0415999022698</v>
      </c>
      <c r="I324" s="173">
        <f t="shared" si="6"/>
        <v>1.4610236101846801</v>
      </c>
    </row>
    <row r="325" spans="8:9">
      <c r="H325" s="94">
        <f t="shared" si="7"/>
        <v>1500.0419199022699</v>
      </c>
      <c r="I325" s="173">
        <f t="shared" si="6"/>
        <v>1.4840655173501958</v>
      </c>
    </row>
    <row r="326" spans="8:9">
      <c r="H326" s="94">
        <f t="shared" si="7"/>
        <v>1500.04223990227</v>
      </c>
      <c r="I326" s="173">
        <f t="shared" ref="I326:I389" si="8">EXP(-((H326-$C$7)^2)/(2*$C$6^2))/(SQRT(2*PI())*$C$6)</f>
        <v>1.5073743450254906</v>
      </c>
    </row>
    <row r="327" spans="8:9">
      <c r="H327" s="94">
        <f t="shared" ref="H327:H390" si="9">H326+$I$65</f>
        <v>1500.0425599022701</v>
      </c>
      <c r="I327" s="173">
        <f t="shared" si="8"/>
        <v>1.5309512786176371</v>
      </c>
    </row>
    <row r="328" spans="8:9">
      <c r="H328" s="94">
        <f t="shared" si="9"/>
        <v>1500.0428799022702</v>
      </c>
      <c r="I328" s="173">
        <f t="shared" si="8"/>
        <v>1.5547974702362042</v>
      </c>
    </row>
    <row r="329" spans="8:9">
      <c r="H329" s="94">
        <f t="shared" si="9"/>
        <v>1500.0431999022703</v>
      </c>
      <c r="I329" s="173">
        <f t="shared" si="8"/>
        <v>1.5789140378752304</v>
      </c>
    </row>
    <row r="330" spans="8:9">
      <c r="H330" s="94">
        <f t="shared" si="9"/>
        <v>1500.0435199022704</v>
      </c>
      <c r="I330" s="173">
        <f t="shared" si="8"/>
        <v>1.6033020645934379</v>
      </c>
    </row>
    <row r="331" spans="8:9">
      <c r="H331" s="94">
        <f t="shared" si="9"/>
        <v>1500.0438399022705</v>
      </c>
      <c r="I331" s="173">
        <f t="shared" si="8"/>
        <v>1.6279625976929628</v>
      </c>
    </row>
    <row r="332" spans="8:9">
      <c r="H332" s="94">
        <f t="shared" si="9"/>
        <v>1500.0441599022706</v>
      </c>
      <c r="I332" s="173">
        <f t="shared" si="8"/>
        <v>1.6528966478969083</v>
      </c>
    </row>
    <row r="333" spans="8:9">
      <c r="H333" s="94">
        <f t="shared" si="9"/>
        <v>1500.0444799022707</v>
      </c>
      <c r="I333" s="173">
        <f t="shared" si="8"/>
        <v>1.678105188526013</v>
      </c>
    </row>
    <row r="334" spans="8:9">
      <c r="H334" s="94">
        <f t="shared" si="9"/>
        <v>1500.0447999022708</v>
      </c>
      <c r="I334" s="173">
        <f t="shared" si="8"/>
        <v>1.7035891546747437</v>
      </c>
    </row>
    <row r="335" spans="8:9">
      <c r="H335" s="94">
        <f t="shared" si="9"/>
        <v>1500.0451199022709</v>
      </c>
      <c r="I335" s="173">
        <f t="shared" si="8"/>
        <v>1.7293494423871205</v>
      </c>
    </row>
    <row r="336" spans="8:9">
      <c r="H336" s="94">
        <f t="shared" si="9"/>
        <v>1500.045439902271</v>
      </c>
      <c r="I336" s="173">
        <f t="shared" si="8"/>
        <v>1.7553869078325899</v>
      </c>
    </row>
    <row r="337" spans="8:9">
      <c r="H337" s="94">
        <f t="shared" si="9"/>
        <v>1500.0457599022711</v>
      </c>
      <c r="I337" s="173">
        <f t="shared" si="8"/>
        <v>1.7817023664822653</v>
      </c>
    </row>
    <row r="338" spans="8:9">
      <c r="H338" s="94">
        <f t="shared" si="9"/>
        <v>1500.0460799022712</v>
      </c>
      <c r="I338" s="173">
        <f t="shared" si="8"/>
        <v>1.8082965922858578</v>
      </c>
    </row>
    <row r="339" spans="8:9">
      <c r="H339" s="94">
        <f t="shared" si="9"/>
        <v>1500.0463999022713</v>
      </c>
      <c r="I339" s="173">
        <f t="shared" si="8"/>
        <v>1.8351703168496332</v>
      </c>
    </row>
    <row r="340" spans="8:9">
      <c r="H340" s="94">
        <f t="shared" si="9"/>
        <v>1500.0467199022714</v>
      </c>
      <c r="I340" s="173">
        <f t="shared" si="8"/>
        <v>1.8623242286157087</v>
      </c>
    </row>
    <row r="341" spans="8:9">
      <c r="H341" s="94">
        <f t="shared" si="9"/>
        <v>1500.0470399022715</v>
      </c>
      <c r="I341" s="173">
        <f t="shared" si="8"/>
        <v>1.8897589720430628</v>
      </c>
    </row>
    <row r="342" spans="8:9">
      <c r="H342" s="94">
        <f t="shared" si="9"/>
        <v>1500.0473599022716</v>
      </c>
      <c r="I342" s="173">
        <f t="shared" si="8"/>
        <v>1.9174751467905538</v>
      </c>
    </row>
    <row r="343" spans="8:9">
      <c r="H343" s="94">
        <f t="shared" si="9"/>
        <v>1500.0476799022717</v>
      </c>
      <c r="I343" s="173">
        <f t="shared" si="8"/>
        <v>1.9454733069023387</v>
      </c>
    </row>
    <row r="344" spans="8:9">
      <c r="H344" s="94">
        <f t="shared" si="9"/>
        <v>1500.0479999022718</v>
      </c>
      <c r="I344" s="173">
        <f t="shared" si="8"/>
        <v>1.9737539599960094</v>
      </c>
    </row>
    <row r="345" spans="8:9">
      <c r="H345" s="94">
        <f t="shared" si="9"/>
        <v>1500.0483199022719</v>
      </c>
      <c r="I345" s="173">
        <f t="shared" si="8"/>
        <v>2.0023175664538169</v>
      </c>
    </row>
    <row r="346" spans="8:9">
      <c r="H346" s="94">
        <f t="shared" si="9"/>
        <v>1500.048639902272</v>
      </c>
      <c r="I346" s="173">
        <f t="shared" si="8"/>
        <v>2.0311645386173343</v>
      </c>
    </row>
    <row r="347" spans="8:9">
      <c r="H347" s="94">
        <f t="shared" si="9"/>
        <v>1500.0489599022721</v>
      </c>
      <c r="I347" s="173">
        <f t="shared" si="8"/>
        <v>2.0602952399859249</v>
      </c>
    </row>
    <row r="348" spans="8:9">
      <c r="H348" s="94">
        <f t="shared" si="9"/>
        <v>1500.0492799022722</v>
      </c>
      <c r="I348" s="173">
        <f t="shared" si="8"/>
        <v>2.0897099844193812</v>
      </c>
    </row>
    <row r="349" spans="8:9">
      <c r="H349" s="94">
        <f t="shared" si="9"/>
        <v>1500.0495999022723</v>
      </c>
      <c r="I349" s="173">
        <f t="shared" si="8"/>
        <v>2.1194090353450914</v>
      </c>
    </row>
    <row r="350" spans="8:9">
      <c r="H350" s="94">
        <f t="shared" si="9"/>
        <v>1500.0499199022724</v>
      </c>
      <c r="I350" s="173">
        <f t="shared" si="8"/>
        <v>2.1493926049701231</v>
      </c>
    </row>
    <row r="351" spans="8:9">
      <c r="H351" s="94">
        <f t="shared" si="9"/>
        <v>1500.0502399022726</v>
      </c>
      <c r="I351" s="173">
        <f t="shared" si="8"/>
        <v>2.1796608534985857</v>
      </c>
    </row>
    <row r="352" spans="8:9">
      <c r="H352" s="94">
        <f t="shared" si="9"/>
        <v>1500.0505599022727</v>
      </c>
      <c r="I352" s="173">
        <f t="shared" si="8"/>
        <v>2.2102138883546512</v>
      </c>
    </row>
    <row r="353" spans="8:9">
      <c r="H353" s="94">
        <f t="shared" si="9"/>
        <v>1500.0508799022728</v>
      </c>
      <c r="I353" s="173">
        <f t="shared" si="8"/>
        <v>2.2410517634116194</v>
      </c>
    </row>
    <row r="354" spans="8:9">
      <c r="H354" s="94">
        <f t="shared" si="9"/>
        <v>1500.0511999022729</v>
      </c>
      <c r="I354" s="173">
        <f t="shared" si="8"/>
        <v>2.2721744782274076</v>
      </c>
    </row>
    <row r="355" spans="8:9">
      <c r="H355" s="94">
        <f t="shared" si="9"/>
        <v>1500.051519902273</v>
      </c>
      <c r="I355" s="173">
        <f t="shared" si="8"/>
        <v>2.3035819772868482</v>
      </c>
    </row>
    <row r="356" spans="8:9">
      <c r="H356" s="94">
        <f t="shared" si="9"/>
        <v>1500.0518399022731</v>
      </c>
      <c r="I356" s="173">
        <f t="shared" si="8"/>
        <v>2.335274149251183</v>
      </c>
    </row>
    <row r="357" spans="8:9">
      <c r="H357" s="94">
        <f t="shared" si="9"/>
        <v>1500.0521599022732</v>
      </c>
      <c r="I357" s="173">
        <f t="shared" si="8"/>
        <v>2.3672508262151482</v>
      </c>
    </row>
    <row r="358" spans="8:9">
      <c r="H358" s="94">
        <f t="shared" si="9"/>
        <v>1500.0524799022733</v>
      </c>
      <c r="I358" s="173">
        <f t="shared" si="8"/>
        <v>2.3995117829720405</v>
      </c>
    </row>
    <row r="359" spans="8:9">
      <c r="H359" s="94">
        <f t="shared" si="9"/>
        <v>1500.0527999022734</v>
      </c>
      <c r="I359" s="173">
        <f t="shared" si="8"/>
        <v>2.4320567362871492</v>
      </c>
    </row>
    <row r="360" spans="8:9">
      <c r="H360" s="94">
        <f t="shared" si="9"/>
        <v>1500.0531199022735</v>
      </c>
      <c r="I360" s="173">
        <f t="shared" si="8"/>
        <v>2.4648853441799701</v>
      </c>
    </row>
    <row r="361" spans="8:9">
      <c r="H361" s="94">
        <f t="shared" si="9"/>
        <v>1500.0534399022736</v>
      </c>
      <c r="I361" s="173">
        <f t="shared" si="8"/>
        <v>2.4979972052155746</v>
      </c>
    </row>
    <row r="362" spans="8:9">
      <c r="H362" s="94">
        <f t="shared" si="9"/>
        <v>1500.0537599022737</v>
      </c>
      <c r="I362" s="173">
        <f t="shared" si="8"/>
        <v>2.5313918578055512</v>
      </c>
    </row>
    <row r="363" spans="8:9">
      <c r="H363" s="94">
        <f t="shared" si="9"/>
        <v>1500.0540799022738</v>
      </c>
      <c r="I363" s="173">
        <f t="shared" si="8"/>
        <v>2.5650687795189073</v>
      </c>
    </row>
    <row r="364" spans="8:9">
      <c r="H364" s="94">
        <f t="shared" si="9"/>
        <v>1500.0543999022739</v>
      </c>
      <c r="I364" s="173">
        <f t="shared" si="8"/>
        <v>2.5990273864033342</v>
      </c>
    </row>
    <row r="365" spans="8:9">
      <c r="H365" s="94">
        <f t="shared" si="9"/>
        <v>1500.054719902274</v>
      </c>
      <c r="I365" s="173">
        <f t="shared" si="8"/>
        <v>2.6332670323172418</v>
      </c>
    </row>
    <row r="366" spans="8:9">
      <c r="H366" s="94">
        <f t="shared" si="9"/>
        <v>1500.0550399022741</v>
      </c>
      <c r="I366" s="173">
        <f t="shared" si="8"/>
        <v>2.6677870082729567</v>
      </c>
    </row>
    <row r="367" spans="8:9">
      <c r="H367" s="94">
        <f t="shared" si="9"/>
        <v>1500.0553599022742</v>
      </c>
      <c r="I367" s="173">
        <f t="shared" si="8"/>
        <v>2.7025865417914892</v>
      </c>
    </row>
    <row r="368" spans="8:9">
      <c r="H368" s="94">
        <f t="shared" si="9"/>
        <v>1500.0556799022743</v>
      </c>
      <c r="I368" s="173">
        <f t="shared" si="8"/>
        <v>2.7376647962692697</v>
      </c>
    </row>
    <row r="369" spans="8:9">
      <c r="H369" s="94">
        <f t="shared" si="9"/>
        <v>1500.0559999022744</v>
      </c>
      <c r="I369" s="173">
        <f t="shared" si="8"/>
        <v>2.7730208703572576</v>
      </c>
    </row>
    <row r="370" spans="8:9">
      <c r="H370" s="94">
        <f t="shared" si="9"/>
        <v>1500.0563199022745</v>
      </c>
      <c r="I370" s="173">
        <f t="shared" si="8"/>
        <v>2.8086537973528243</v>
      </c>
    </row>
    <row r="371" spans="8:9">
      <c r="H371" s="94">
        <f t="shared" si="9"/>
        <v>1500.0566399022746</v>
      </c>
      <c r="I371" s="173">
        <f t="shared" si="8"/>
        <v>2.8445625446048077</v>
      </c>
    </row>
    <row r="372" spans="8:9">
      <c r="H372" s="94">
        <f t="shared" si="9"/>
        <v>1500.0569599022747</v>
      </c>
      <c r="I372" s="173">
        <f t="shared" si="8"/>
        <v>2.8807460129321436</v>
      </c>
    </row>
    <row r="373" spans="8:9">
      <c r="H373" s="94">
        <f t="shared" si="9"/>
        <v>1500.0572799022748</v>
      </c>
      <c r="I373" s="173">
        <f t="shared" si="8"/>
        <v>2.9172030360564642</v>
      </c>
    </row>
    <row r="374" spans="8:9">
      <c r="H374" s="94">
        <f t="shared" si="9"/>
        <v>1500.0575999022749</v>
      </c>
      <c r="I374" s="173">
        <f t="shared" si="8"/>
        <v>2.9539323800490784</v>
      </c>
    </row>
    <row r="375" spans="8:9">
      <c r="H375" s="94">
        <f t="shared" si="9"/>
        <v>1500.057919902275</v>
      </c>
      <c r="I375" s="173">
        <f t="shared" si="8"/>
        <v>2.9909327427927046</v>
      </c>
    </row>
    <row r="376" spans="8:9">
      <c r="H376" s="94">
        <f t="shared" si="9"/>
        <v>1500.0582399022751</v>
      </c>
      <c r="I376" s="173">
        <f t="shared" si="8"/>
        <v>3.0282027534583795</v>
      </c>
    </row>
    <row r="377" spans="8:9">
      <c r="H377" s="94">
        <f t="shared" si="9"/>
        <v>1500.0585599022752</v>
      </c>
      <c r="I377" s="173">
        <f t="shared" si="8"/>
        <v>3.065740971997915</v>
      </c>
    </row>
    <row r="378" spans="8:9">
      <c r="H378" s="94">
        <f t="shared" si="9"/>
        <v>1500.0588799022753</v>
      </c>
      <c r="I378" s="173">
        <f t="shared" si="8"/>
        <v>3.1035458886523011</v>
      </c>
    </row>
    <row r="379" spans="8:9">
      <c r="H379" s="94">
        <f t="shared" si="9"/>
        <v>1500.0591999022754</v>
      </c>
      <c r="I379" s="173">
        <f t="shared" si="8"/>
        <v>3.1416159234764458</v>
      </c>
    </row>
    <row r="380" spans="8:9">
      <c r="H380" s="94">
        <f t="shared" si="9"/>
        <v>1500.0595199022755</v>
      </c>
      <c r="I380" s="173">
        <f t="shared" si="8"/>
        <v>3.1799494258806384</v>
      </c>
    </row>
    <row r="381" spans="8:9">
      <c r="H381" s="94">
        <f t="shared" si="9"/>
        <v>1500.0598399022756</v>
      </c>
      <c r="I381" s="173">
        <f t="shared" si="8"/>
        <v>3.2185446741891082</v>
      </c>
    </row>
    <row r="382" spans="8:9">
      <c r="H382" s="94">
        <f t="shared" si="9"/>
        <v>1500.0601599022757</v>
      </c>
      <c r="I382" s="173">
        <f t="shared" si="8"/>
        <v>3.2573998752160764</v>
      </c>
    </row>
    <row r="383" spans="8:9">
      <c r="H383" s="94">
        <f t="shared" si="9"/>
        <v>1500.0604799022758</v>
      </c>
      <c r="I383" s="173">
        <f t="shared" si="8"/>
        <v>3.296513163859669</v>
      </c>
    </row>
    <row r="384" spans="8:9">
      <c r="H384" s="94">
        <f t="shared" si="9"/>
        <v>1500.0607999022759</v>
      </c>
      <c r="I384" s="173">
        <f t="shared" si="8"/>
        <v>3.3358826027140589</v>
      </c>
    </row>
    <row r="385" spans="8:9">
      <c r="H385" s="94">
        <f t="shared" si="9"/>
        <v>1500.061119902276</v>
      </c>
      <c r="I385" s="173">
        <f t="shared" si="8"/>
        <v>3.375506181700219</v>
      </c>
    </row>
    <row r="386" spans="8:9">
      <c r="H386" s="94">
        <f t="shared" si="9"/>
        <v>1500.0614399022761</v>
      </c>
      <c r="I386" s="173">
        <f t="shared" si="8"/>
        <v>3.4153818177156436</v>
      </c>
    </row>
    <row r="387" spans="8:9">
      <c r="H387" s="94">
        <f t="shared" si="9"/>
        <v>1500.0617599022762</v>
      </c>
      <c r="I387" s="173">
        <f t="shared" si="8"/>
        <v>3.4555073543034065</v>
      </c>
    </row>
    <row r="388" spans="8:9">
      <c r="H388" s="94">
        <f t="shared" si="9"/>
        <v>1500.0620799022763</v>
      </c>
      <c r="I388" s="173">
        <f t="shared" si="8"/>
        <v>3.4958805613409067</v>
      </c>
    </row>
    <row r="389" spans="8:9">
      <c r="H389" s="94">
        <f t="shared" si="9"/>
        <v>1500.0623999022764</v>
      </c>
      <c r="I389" s="173">
        <f t="shared" si="8"/>
        <v>3.536499134748655</v>
      </c>
    </row>
    <row r="390" spans="8:9">
      <c r="H390" s="94">
        <f t="shared" si="9"/>
        <v>1500.0627199022765</v>
      </c>
      <c r="I390" s="173">
        <f t="shared" ref="I390:I453" si="10">EXP(-((H390-$C$7)^2)/(2*$C$6^2))/(SQRT(2*PI())*$C$6)</f>
        <v>3.5773606962194608</v>
      </c>
    </row>
    <row r="391" spans="8:9">
      <c r="H391" s="94">
        <f t="shared" ref="H391:H454" si="11">H390+$I$65</f>
        <v>1500.0630399022766</v>
      </c>
      <c r="I391" s="173">
        <f t="shared" si="10"/>
        <v>3.6184627929683453</v>
      </c>
    </row>
    <row r="392" spans="8:9">
      <c r="H392" s="94">
        <f t="shared" si="11"/>
        <v>1500.0633599022767</v>
      </c>
      <c r="I392" s="173">
        <f t="shared" si="10"/>
        <v>3.6598028975035262</v>
      </c>
    </row>
    <row r="393" spans="8:9">
      <c r="H393" s="94">
        <f t="shared" si="11"/>
        <v>1500.0636799022768</v>
      </c>
      <c r="I393" s="173">
        <f t="shared" si="10"/>
        <v>3.7013784074188116</v>
      </c>
    </row>
    <row r="394" spans="8:9">
      <c r="H394" s="94">
        <f t="shared" si="11"/>
        <v>1500.0639999022769</v>
      </c>
      <c r="I394" s="173">
        <f t="shared" si="10"/>
        <v>3.7431866452077225</v>
      </c>
    </row>
    <row r="395" spans="8:9">
      <c r="H395" s="94">
        <f t="shared" si="11"/>
        <v>1500.064319902277</v>
      </c>
      <c r="I395" s="173">
        <f t="shared" si="10"/>
        <v>3.7852248580996575</v>
      </c>
    </row>
    <row r="396" spans="8:9">
      <c r="H396" s="94">
        <f t="shared" si="11"/>
        <v>1500.0646399022771</v>
      </c>
      <c r="I396" s="173">
        <f t="shared" si="10"/>
        <v>3.8274902179184318</v>
      </c>
    </row>
    <row r="397" spans="8:9">
      <c r="H397" s="94">
        <f t="shared" si="11"/>
        <v>1500.0649599022772</v>
      </c>
      <c r="I397" s="173">
        <f t="shared" si="10"/>
        <v>3.8699798209634819</v>
      </c>
    </row>
    <row r="398" spans="8:9">
      <c r="H398" s="94">
        <f t="shared" si="11"/>
        <v>1500.0652799022773</v>
      </c>
      <c r="I398" s="173">
        <f t="shared" si="10"/>
        <v>3.9126906879140346</v>
      </c>
    </row>
    <row r="399" spans="8:9">
      <c r="H399" s="94">
        <f t="shared" si="11"/>
        <v>1500.0655999022774</v>
      </c>
      <c r="I399" s="173">
        <f t="shared" si="10"/>
        <v>3.9556197637565584</v>
      </c>
    </row>
    <row r="400" spans="8:9">
      <c r="H400" s="94">
        <f t="shared" si="11"/>
        <v>1500.0659199022775</v>
      </c>
      <c r="I400" s="173">
        <f t="shared" si="10"/>
        <v>3.9987639177357446</v>
      </c>
    </row>
    <row r="401" spans="8:9">
      <c r="H401" s="94">
        <f t="shared" si="11"/>
        <v>1500.0662399022776</v>
      </c>
      <c r="I401" s="173">
        <f t="shared" si="10"/>
        <v>4.0421199433293351</v>
      </c>
    </row>
    <row r="402" spans="8:9">
      <c r="H402" s="94">
        <f t="shared" si="11"/>
        <v>1500.0665599022777</v>
      </c>
      <c r="I402" s="173">
        <f t="shared" si="10"/>
        <v>4.0856845582470411</v>
      </c>
    </row>
    <row r="403" spans="8:9">
      <c r="H403" s="94">
        <f t="shared" si="11"/>
        <v>1500.0668799022778</v>
      </c>
      <c r="I403" s="173">
        <f t="shared" si="10"/>
        <v>4.129454404453833</v>
      </c>
    </row>
    <row r="404" spans="8:9">
      <c r="H404" s="94">
        <f t="shared" si="11"/>
        <v>1500.0671999022779</v>
      </c>
      <c r="I404" s="173">
        <f t="shared" si="10"/>
        <v>4.1734260482178405</v>
      </c>
    </row>
    <row r="405" spans="8:9">
      <c r="H405" s="94">
        <f t="shared" si="11"/>
        <v>1500.067519902278</v>
      </c>
      <c r="I405" s="173">
        <f t="shared" si="10"/>
        <v>4.2175959801831286</v>
      </c>
    </row>
    <row r="406" spans="8:9">
      <c r="H406" s="94">
        <f t="shared" si="11"/>
        <v>1500.0678399022781</v>
      </c>
      <c r="I406" s="173">
        <f t="shared" si="10"/>
        <v>4.2619606154675749</v>
      </c>
    </row>
    <row r="407" spans="8:9">
      <c r="H407" s="94">
        <f t="shared" si="11"/>
        <v>1500.0681599022782</v>
      </c>
      <c r="I407" s="173">
        <f t="shared" si="10"/>
        <v>4.3065162937860775</v>
      </c>
    </row>
    <row r="408" spans="8:9">
      <c r="H408" s="94">
        <f t="shared" si="11"/>
        <v>1500.0684799022783</v>
      </c>
      <c r="I408" s="173">
        <f t="shared" si="10"/>
        <v>4.3512592795993186</v>
      </c>
    </row>
    <row r="409" spans="8:9">
      <c r="H409" s="94">
        <f t="shared" si="11"/>
        <v>1500.0687999022784</v>
      </c>
      <c r="I409" s="173">
        <f t="shared" si="10"/>
        <v>4.3961857622883018</v>
      </c>
    </row>
    <row r="410" spans="8:9">
      <c r="H410" s="94">
        <f t="shared" si="11"/>
        <v>1500.0691199022785</v>
      </c>
      <c r="I410" s="173">
        <f t="shared" si="10"/>
        <v>4.4412918563548427</v>
      </c>
    </row>
    <row r="411" spans="8:9">
      <c r="H411" s="94">
        <f t="shared" si="11"/>
        <v>1500.0694399022786</v>
      </c>
      <c r="I411" s="173">
        <f t="shared" si="10"/>
        <v>4.486573601648236</v>
      </c>
    </row>
    <row r="412" spans="8:9">
      <c r="H412" s="94">
        <f t="shared" si="11"/>
        <v>1500.0697599022787</v>
      </c>
      <c r="I412" s="173">
        <f t="shared" si="10"/>
        <v>4.5320269636182511</v>
      </c>
    </row>
    <row r="413" spans="8:9">
      <c r="H413" s="94">
        <f t="shared" si="11"/>
        <v>1500.0700799022788</v>
      </c>
      <c r="I413" s="173">
        <f t="shared" si="10"/>
        <v>4.5776478335946571</v>
      </c>
    </row>
    <row r="414" spans="8:9">
      <c r="H414" s="94">
        <f t="shared" si="11"/>
        <v>1500.070399902279</v>
      </c>
      <c r="I414" s="173">
        <f t="shared" si="10"/>
        <v>4.6234320290934114</v>
      </c>
    </row>
    <row r="415" spans="8:9">
      <c r="H415" s="94">
        <f t="shared" si="11"/>
        <v>1500.0707199022791</v>
      </c>
      <c r="I415" s="173">
        <f t="shared" si="10"/>
        <v>4.6693752941496918</v>
      </c>
    </row>
    <row r="416" spans="8:9">
      <c r="H416" s="94">
        <f t="shared" si="11"/>
        <v>1500.0710399022792</v>
      </c>
      <c r="I416" s="173">
        <f t="shared" si="10"/>
        <v>4.7154732996778899</v>
      </c>
    </row>
    <row r="417" spans="8:9">
      <c r="H417" s="94">
        <f t="shared" si="11"/>
        <v>1500.0713599022793</v>
      </c>
      <c r="I417" s="173">
        <f t="shared" si="10"/>
        <v>4.7617216438587153</v>
      </c>
    </row>
    <row r="418" spans="8:9">
      <c r="H418" s="94">
        <f t="shared" si="11"/>
        <v>1500.0716799022794</v>
      </c>
      <c r="I418" s="173">
        <f t="shared" si="10"/>
        <v>4.8081158525535175</v>
      </c>
    </row>
    <row r="419" spans="8:9">
      <c r="H419" s="94">
        <f t="shared" si="11"/>
        <v>1500.0719999022795</v>
      </c>
      <c r="I419" s="173">
        <f t="shared" si="10"/>
        <v>4.8546513797459365</v>
      </c>
    </row>
    <row r="420" spans="8:9">
      <c r="H420" s="94">
        <f t="shared" si="11"/>
        <v>1500.0723199022796</v>
      </c>
      <c r="I420" s="173">
        <f t="shared" si="10"/>
        <v>4.9013236080109941</v>
      </c>
    </row>
    <row r="421" spans="8:9">
      <c r="H421" s="94">
        <f t="shared" si="11"/>
        <v>1500.0726399022797</v>
      </c>
      <c r="I421" s="173">
        <f t="shared" si="10"/>
        <v>4.9481278490116827</v>
      </c>
    </row>
    <row r="422" spans="8:9">
      <c r="H422" s="94">
        <f t="shared" si="11"/>
        <v>1500.0729599022798</v>
      </c>
      <c r="I422" s="173">
        <f t="shared" si="10"/>
        <v>4.9950593440231623</v>
      </c>
    </row>
    <row r="423" spans="8:9">
      <c r="H423" s="94">
        <f t="shared" si="11"/>
        <v>1500.0732799022799</v>
      </c>
      <c r="I423" s="173">
        <f t="shared" si="10"/>
        <v>5.0421132644845983</v>
      </c>
    </row>
    <row r="424" spans="8:9">
      <c r="H424" s="94">
        <f t="shared" si="11"/>
        <v>1500.07359990228</v>
      </c>
      <c r="I424" s="173">
        <f t="shared" si="10"/>
        <v>5.0892847125787073</v>
      </c>
    </row>
    <row r="425" spans="8:9">
      <c r="H425" s="94">
        <f t="shared" si="11"/>
        <v>1500.0739199022801</v>
      </c>
      <c r="I425" s="173">
        <f t="shared" si="10"/>
        <v>5.1365687218390432</v>
      </c>
    </row>
    <row r="426" spans="8:9">
      <c r="H426" s="94">
        <f t="shared" si="11"/>
        <v>1500.0742399022802</v>
      </c>
      <c r="I426" s="173">
        <f t="shared" si="10"/>
        <v>5.1839602577850625</v>
      </c>
    </row>
    <row r="427" spans="8:9">
      <c r="H427" s="94">
        <f t="shared" si="11"/>
        <v>1500.0745599022803</v>
      </c>
      <c r="I427" s="173">
        <f t="shared" si="10"/>
        <v>5.2314542185849655</v>
      </c>
    </row>
    <row r="428" spans="8:9">
      <c r="H428" s="94">
        <f t="shared" si="11"/>
        <v>1500.0748799022804</v>
      </c>
      <c r="I428" s="173">
        <f t="shared" si="10"/>
        <v>5.2790454357463261</v>
      </c>
    </row>
    <row r="429" spans="8:9">
      <c r="H429" s="94">
        <f t="shared" si="11"/>
        <v>1500.0751999022805</v>
      </c>
      <c r="I429" s="173">
        <f t="shared" si="10"/>
        <v>5.3267286748345084</v>
      </c>
    </row>
    <row r="430" spans="8:9">
      <c r="H430" s="94">
        <f t="shared" si="11"/>
        <v>1500.0755199022806</v>
      </c>
      <c r="I430" s="173">
        <f t="shared" si="10"/>
        <v>5.3744986362188172</v>
      </c>
    </row>
    <row r="431" spans="8:9">
      <c r="H431" s="94">
        <f t="shared" si="11"/>
        <v>1500.0758399022807</v>
      </c>
      <c r="I431" s="173">
        <f t="shared" si="10"/>
        <v>5.4223499558464008</v>
      </c>
    </row>
    <row r="432" spans="8:9">
      <c r="H432" s="94">
        <f t="shared" si="11"/>
        <v>1500.0761599022808</v>
      </c>
      <c r="I432" s="173">
        <f t="shared" si="10"/>
        <v>5.4702772060437903</v>
      </c>
    </row>
    <row r="433" spans="8:9">
      <c r="H433" s="94">
        <f t="shared" si="11"/>
        <v>1500.0764799022809</v>
      </c>
      <c r="I433" s="173">
        <f t="shared" si="10"/>
        <v>5.5182748963460773</v>
      </c>
    </row>
    <row r="434" spans="8:9">
      <c r="H434" s="94">
        <f t="shared" si="11"/>
        <v>1500.076799902281</v>
      </c>
      <c r="I434" s="173">
        <f t="shared" si="10"/>
        <v>5.5663374743536078</v>
      </c>
    </row>
    <row r="435" spans="8:9">
      <c r="H435" s="94">
        <f t="shared" si="11"/>
        <v>1500.0771199022811</v>
      </c>
      <c r="I435" s="173">
        <f t="shared" si="10"/>
        <v>5.6144593266161351</v>
      </c>
    </row>
    <row r="436" spans="8:9">
      <c r="H436" s="94">
        <f t="shared" si="11"/>
        <v>1500.0774399022812</v>
      </c>
      <c r="I436" s="173">
        <f t="shared" si="10"/>
        <v>5.6626347795443319</v>
      </c>
    </row>
    <row r="437" spans="8:9">
      <c r="H437" s="94">
        <f t="shared" si="11"/>
        <v>1500.0777599022813</v>
      </c>
      <c r="I437" s="173">
        <f t="shared" si="10"/>
        <v>5.7108581003485117</v>
      </c>
    </row>
    <row r="438" spans="8:9">
      <c r="H438" s="94">
        <f t="shared" si="11"/>
        <v>1500.0780799022814</v>
      </c>
      <c r="I438" s="173">
        <f t="shared" si="10"/>
        <v>5.7591234980044881</v>
      </c>
    </row>
    <row r="439" spans="8:9">
      <c r="H439" s="94">
        <f t="shared" si="11"/>
        <v>1500.0783999022815</v>
      </c>
      <c r="I439" s="173">
        <f t="shared" si="10"/>
        <v>5.8074251242463832</v>
      </c>
    </row>
    <row r="440" spans="8:9">
      <c r="H440" s="94">
        <f t="shared" si="11"/>
        <v>1500.0787199022816</v>
      </c>
      <c r="I440" s="173">
        <f t="shared" si="10"/>
        <v>5.8557570745862666</v>
      </c>
    </row>
    <row r="441" spans="8:9">
      <c r="H441" s="94">
        <f t="shared" si="11"/>
        <v>1500.0790399022817</v>
      </c>
      <c r="I441" s="173">
        <f t="shared" si="10"/>
        <v>5.9041133893604352</v>
      </c>
    </row>
    <row r="442" spans="8:9">
      <c r="H442" s="94">
        <f t="shared" si="11"/>
        <v>1500.0793599022818</v>
      </c>
      <c r="I442" s="173">
        <f t="shared" si="10"/>
        <v>5.9524880548021644</v>
      </c>
    </row>
    <row r="443" spans="8:9">
      <c r="H443" s="94">
        <f t="shared" si="11"/>
        <v>1500.0796799022819</v>
      </c>
      <c r="I443" s="173">
        <f t="shared" si="10"/>
        <v>6.0008750041407426</v>
      </c>
    </row>
    <row r="444" spans="8:9">
      <c r="H444" s="94">
        <f t="shared" si="11"/>
        <v>1500.079999902282</v>
      </c>
      <c r="I444" s="173">
        <f t="shared" si="10"/>
        <v>6.049268118726566</v>
      </c>
    </row>
    <row r="445" spans="8:9">
      <c r="H445" s="94">
        <f t="shared" si="11"/>
        <v>1500.0803199022821</v>
      </c>
      <c r="I445" s="173">
        <f t="shared" si="10"/>
        <v>6.0976612291820906</v>
      </c>
    </row>
    <row r="446" spans="8:9">
      <c r="H446" s="94">
        <f t="shared" si="11"/>
        <v>1500.0806399022822</v>
      </c>
      <c r="I446" s="173">
        <f t="shared" si="10"/>
        <v>6.1460481165783962</v>
      </c>
    </row>
    <row r="447" spans="8:9">
      <c r="H447" s="94">
        <f t="shared" si="11"/>
        <v>1500.0809599022823</v>
      </c>
      <c r="I447" s="173">
        <f t="shared" si="10"/>
        <v>6.1944225136371216</v>
      </c>
    </row>
    <row r="448" spans="8:9">
      <c r="H448" s="94">
        <f t="shared" si="11"/>
        <v>1500.0812799022824</v>
      </c>
      <c r="I448" s="173">
        <f t="shared" si="10"/>
        <v>6.242778105957508</v>
      </c>
    </row>
    <row r="449" spans="8:9">
      <c r="H449" s="94">
        <f t="shared" si="11"/>
        <v>1500.0815999022825</v>
      </c>
      <c r="I449" s="173">
        <f t="shared" si="10"/>
        <v>6.2911085332682743</v>
      </c>
    </row>
    <row r="450" spans="8:9">
      <c r="H450" s="94">
        <f t="shared" si="11"/>
        <v>1500.0819199022826</v>
      </c>
      <c r="I450" s="173">
        <f t="shared" si="10"/>
        <v>6.33940739070405</v>
      </c>
    </row>
    <row r="451" spans="8:9">
      <c r="H451" s="94">
        <f t="shared" si="11"/>
        <v>1500.0822399022827</v>
      </c>
      <c r="I451" s="173">
        <f t="shared" si="10"/>
        <v>6.3876682301060388</v>
      </c>
    </row>
    <row r="452" spans="8:9">
      <c r="H452" s="94">
        <f t="shared" si="11"/>
        <v>1500.0825599022828</v>
      </c>
      <c r="I452" s="173">
        <f t="shared" si="10"/>
        <v>6.4358845613466364</v>
      </c>
    </row>
    <row r="453" spans="8:9">
      <c r="H453" s="94">
        <f t="shared" si="11"/>
        <v>1500.0828799022829</v>
      </c>
      <c r="I453" s="173">
        <f t="shared" si="10"/>
        <v>6.4840498536776323</v>
      </c>
    </row>
    <row r="454" spans="8:9">
      <c r="H454" s="94">
        <f t="shared" si="11"/>
        <v>1500.083199902283</v>
      </c>
      <c r="I454" s="173">
        <f t="shared" ref="I454:I517" si="12">EXP(-((H454-$C$7)^2)/(2*$C$6^2))/(SQRT(2*PI())*$C$6)</f>
        <v>6.532157537101706</v>
      </c>
    </row>
    <row r="455" spans="8:9">
      <c r="H455" s="94">
        <f t="shared" ref="H455:H518" si="13">H454+$I$65</f>
        <v>1500.0835199022831</v>
      </c>
      <c r="I455" s="173">
        <f t="shared" si="12"/>
        <v>6.5802010037668079</v>
      </c>
    </row>
    <row r="456" spans="8:9">
      <c r="H456" s="94">
        <f t="shared" si="13"/>
        <v>1500.0838399022832</v>
      </c>
      <c r="I456" s="173">
        <f t="shared" si="12"/>
        <v>6.6281736093831096</v>
      </c>
    </row>
    <row r="457" spans="8:9">
      <c r="H457" s="94">
        <f t="shared" si="13"/>
        <v>1500.0841599022833</v>
      </c>
      <c r="I457" s="173">
        <f t="shared" si="12"/>
        <v>6.6760686746621154</v>
      </c>
    </row>
    <row r="458" spans="8:9">
      <c r="H458" s="94">
        <f t="shared" si="13"/>
        <v>1500.0844799022834</v>
      </c>
      <c r="I458" s="173">
        <f t="shared" si="12"/>
        <v>6.7238794867775562</v>
      </c>
    </row>
    <row r="459" spans="8:9">
      <c r="H459" s="94">
        <f t="shared" si="13"/>
        <v>1500.0847999022835</v>
      </c>
      <c r="I459" s="173">
        <f t="shared" si="12"/>
        <v>6.7715993008476438</v>
      </c>
    </row>
    <row r="460" spans="8:9">
      <c r="H460" s="94">
        <f t="shared" si="13"/>
        <v>1500.0851199022836</v>
      </c>
      <c r="I460" s="173">
        <f t="shared" si="12"/>
        <v>6.8192213414383023</v>
      </c>
    </row>
    <row r="461" spans="8:9">
      <c r="H461" s="94">
        <f t="shared" si="13"/>
        <v>1500.0854399022837</v>
      </c>
      <c r="I461" s="173">
        <f t="shared" si="12"/>
        <v>6.866738804086908</v>
      </c>
    </row>
    <row r="462" spans="8:9">
      <c r="H462" s="94">
        <f t="shared" si="13"/>
        <v>1500.0857599022838</v>
      </c>
      <c r="I462" s="173">
        <f t="shared" si="12"/>
        <v>6.9141448568461312</v>
      </c>
    </row>
    <row r="463" spans="8:9">
      <c r="H463" s="94">
        <f t="shared" si="13"/>
        <v>1500.0860799022839</v>
      </c>
      <c r="I463" s="173">
        <f t="shared" si="12"/>
        <v>6.9614326418473924</v>
      </c>
    </row>
    <row r="464" spans="8:9">
      <c r="H464" s="94">
        <f t="shared" si="13"/>
        <v>1500.086399902284</v>
      </c>
      <c r="I464" s="173">
        <f t="shared" si="12"/>
        <v>7.0085952768835087</v>
      </c>
    </row>
    <row r="465" spans="8:9">
      <c r="H465" s="94">
        <f t="shared" si="13"/>
        <v>1500.0867199022841</v>
      </c>
      <c r="I465" s="173">
        <f t="shared" si="12"/>
        <v>7.0556258570100079</v>
      </c>
    </row>
    <row r="466" spans="8:9">
      <c r="H466" s="94">
        <f t="shared" si="13"/>
        <v>1500.0870399022842</v>
      </c>
      <c r="I466" s="173">
        <f t="shared" si="12"/>
        <v>7.1025174561646551</v>
      </c>
    </row>
    <row r="467" spans="8:9">
      <c r="H467" s="94">
        <f t="shared" si="13"/>
        <v>1500.0873599022843</v>
      </c>
      <c r="I467" s="173">
        <f t="shared" si="12"/>
        <v>7.1492631288046731</v>
      </c>
    </row>
    <row r="468" spans="8:9">
      <c r="H468" s="94">
        <f t="shared" si="13"/>
        <v>1500.0876799022844</v>
      </c>
      <c r="I468" s="173">
        <f t="shared" si="12"/>
        <v>7.1958559115611571</v>
      </c>
    </row>
    <row r="469" spans="8:9">
      <c r="H469" s="94">
        <f t="shared" si="13"/>
        <v>1500.0879999022845</v>
      </c>
      <c r="I469" s="173">
        <f t="shared" si="12"/>
        <v>7.242288824910144</v>
      </c>
    </row>
    <row r="470" spans="8:9">
      <c r="H470" s="94">
        <f t="shared" si="13"/>
        <v>1500.0883199022846</v>
      </c>
      <c r="I470" s="173">
        <f t="shared" si="12"/>
        <v>7.2885548748598277</v>
      </c>
    </row>
    <row r="471" spans="8:9">
      <c r="H471" s="94">
        <f t="shared" si="13"/>
        <v>1500.0886399022847</v>
      </c>
      <c r="I471" s="173">
        <f t="shared" si="12"/>
        <v>7.3346470546533356</v>
      </c>
    </row>
    <row r="472" spans="8:9">
      <c r="H472" s="94">
        <f t="shared" si="13"/>
        <v>1500.0889599022848</v>
      </c>
      <c r="I472" s="173">
        <f t="shared" si="12"/>
        <v>7.3805583464865636</v>
      </c>
    </row>
    <row r="473" spans="8:9">
      <c r="H473" s="94">
        <f t="shared" si="13"/>
        <v>1500.0892799022849</v>
      </c>
      <c r="I473" s="173">
        <f t="shared" si="12"/>
        <v>7.4262817232404501</v>
      </c>
    </row>
    <row r="474" spans="8:9">
      <c r="H474" s="94">
        <f t="shared" si="13"/>
        <v>1500.089599902285</v>
      </c>
      <c r="I474" s="173">
        <f t="shared" si="12"/>
        <v>7.4718101502271619</v>
      </c>
    </row>
    <row r="475" spans="8:9">
      <c r="H475" s="94">
        <f t="shared" si="13"/>
        <v>1500.0899199022851</v>
      </c>
      <c r="I475" s="173">
        <f t="shared" si="12"/>
        <v>7.5171365869495617</v>
      </c>
    </row>
    <row r="476" spans="8:9">
      <c r="H476" s="94">
        <f t="shared" si="13"/>
        <v>1500.0902399022852</v>
      </c>
      <c r="I476" s="173">
        <f t="shared" si="12"/>
        <v>7.5622539888733966</v>
      </c>
    </row>
    <row r="477" spans="8:9">
      <c r="H477" s="94">
        <f t="shared" si="13"/>
        <v>1500.0905599022853</v>
      </c>
      <c r="I477" s="173">
        <f t="shared" si="12"/>
        <v>7.6071553092115911</v>
      </c>
    </row>
    <row r="478" spans="8:9">
      <c r="H478" s="94">
        <f t="shared" si="13"/>
        <v>1500.0908799022855</v>
      </c>
      <c r="I478" s="173">
        <f t="shared" si="12"/>
        <v>7.6518335007200191</v>
      </c>
    </row>
    <row r="479" spans="8:9">
      <c r="H479" s="94">
        <f t="shared" si="13"/>
        <v>1500.0911999022856</v>
      </c>
      <c r="I479" s="173">
        <f t="shared" si="12"/>
        <v>7.6962815175041488</v>
      </c>
    </row>
    <row r="480" spans="8:9">
      <c r="H480" s="94">
        <f t="shared" si="13"/>
        <v>1500.0915199022857</v>
      </c>
      <c r="I480" s="173">
        <f t="shared" si="12"/>
        <v>7.7404923168359243</v>
      </c>
    </row>
    <row r="481" spans="8:9">
      <c r="H481" s="94">
        <f t="shared" si="13"/>
        <v>1500.0918399022858</v>
      </c>
      <c r="I481" s="173">
        <f t="shared" si="12"/>
        <v>7.7844588609802452</v>
      </c>
    </row>
    <row r="482" spans="8:9">
      <c r="H482" s="94">
        <f t="shared" si="13"/>
        <v>1500.0921599022859</v>
      </c>
      <c r="I482" s="173">
        <f t="shared" si="12"/>
        <v>7.8281741190303835</v>
      </c>
    </row>
    <row r="483" spans="8:9">
      <c r="H483" s="94">
        <f t="shared" si="13"/>
        <v>1500.092479902286</v>
      </c>
      <c r="I483" s="173">
        <f t="shared" si="12"/>
        <v>7.8716310687517037</v>
      </c>
    </row>
    <row r="484" spans="8:9">
      <c r="H484" s="94">
        <f t="shared" si="13"/>
        <v>1500.0927999022861</v>
      </c>
      <c r="I484" s="173">
        <f t="shared" si="12"/>
        <v>7.9148226984330137</v>
      </c>
    </row>
    <row r="485" spans="8:9">
      <c r="H485" s="94">
        <f t="shared" si="13"/>
        <v>1500.0931199022862</v>
      </c>
      <c r="I485" s="173">
        <f t="shared" si="12"/>
        <v>7.9577420087448676</v>
      </c>
    </row>
    <row r="486" spans="8:9">
      <c r="H486" s="94">
        <f t="shared" si="13"/>
        <v>1500.0934399022863</v>
      </c>
      <c r="I486" s="173">
        <f t="shared" si="12"/>
        <v>8.000382014604158</v>
      </c>
    </row>
    <row r="487" spans="8:9">
      <c r="H487" s="94">
        <f t="shared" si="13"/>
        <v>1500.0937599022864</v>
      </c>
      <c r="I487" s="173">
        <f t="shared" si="12"/>
        <v>8.0427357470443059</v>
      </c>
    </row>
    <row r="488" spans="8:9">
      <c r="H488" s="94">
        <f t="shared" si="13"/>
        <v>1500.0940799022865</v>
      </c>
      <c r="I488" s="173">
        <f t="shared" si="12"/>
        <v>8.0847962550903638</v>
      </c>
    </row>
    <row r="489" spans="8:9">
      <c r="H489" s="94">
        <f t="shared" si="13"/>
        <v>1500.0943999022866</v>
      </c>
      <c r="I489" s="173">
        <f t="shared" si="12"/>
        <v>8.1265566076383244</v>
      </c>
    </row>
    <row r="490" spans="8:9">
      <c r="H490" s="94">
        <f t="shared" si="13"/>
        <v>1500.0947199022867</v>
      </c>
      <c r="I490" s="173">
        <f t="shared" si="12"/>
        <v>8.1680098953379563</v>
      </c>
    </row>
    <row r="491" spans="8:9">
      <c r="H491" s="94">
        <f t="shared" si="13"/>
        <v>1500.0950399022868</v>
      </c>
      <c r="I491" s="173">
        <f t="shared" si="12"/>
        <v>8.2091492324784294</v>
      </c>
    </row>
    <row r="492" spans="8:9">
      <c r="H492" s="94">
        <f t="shared" si="13"/>
        <v>1500.0953599022869</v>
      </c>
      <c r="I492" s="173">
        <f t="shared" si="12"/>
        <v>8.2499677588760605</v>
      </c>
    </row>
    <row r="493" spans="8:9">
      <c r="H493" s="94">
        <f t="shared" si="13"/>
        <v>1500.095679902287</v>
      </c>
      <c r="I493" s="173">
        <f t="shared" si="12"/>
        <v>8.2904586417634043</v>
      </c>
    </row>
    <row r="494" spans="8:9">
      <c r="H494" s="94">
        <f t="shared" si="13"/>
        <v>1500.0959999022871</v>
      </c>
      <c r="I494" s="173">
        <f t="shared" si="12"/>
        <v>8.3306150776790346</v>
      </c>
    </row>
    <row r="495" spans="8:9">
      <c r="H495" s="94">
        <f t="shared" si="13"/>
        <v>1500.0963199022872</v>
      </c>
      <c r="I495" s="173">
        <f t="shared" si="12"/>
        <v>8.3704302943572486</v>
      </c>
    </row>
    <row r="496" spans="8:9">
      <c r="H496" s="94">
        <f t="shared" si="13"/>
        <v>1500.0966399022873</v>
      </c>
      <c r="I496" s="173">
        <f t="shared" si="12"/>
        <v>8.4098975526169699</v>
      </c>
    </row>
    <row r="497" spans="8:9">
      <c r="H497" s="94">
        <f t="shared" si="13"/>
        <v>1500.0969599022874</v>
      </c>
      <c r="I497" s="173">
        <f t="shared" si="12"/>
        <v>8.4490101482491404</v>
      </c>
    </row>
    <row r="498" spans="8:9">
      <c r="H498" s="94">
        <f t="shared" si="13"/>
        <v>1500.0972799022875</v>
      </c>
      <c r="I498" s="173">
        <f t="shared" si="12"/>
        <v>8.487761413901854</v>
      </c>
    </row>
    <row r="499" spans="8:9">
      <c r="H499" s="94">
        <f t="shared" si="13"/>
        <v>1500.0975999022876</v>
      </c>
      <c r="I499" s="173">
        <f t="shared" si="12"/>
        <v>8.5261447209624883</v>
      </c>
    </row>
    <row r="500" spans="8:9">
      <c r="H500" s="94">
        <f t="shared" si="13"/>
        <v>1500.0979199022877</v>
      </c>
      <c r="I500" s="173">
        <f t="shared" si="12"/>
        <v>8.5641534814361115</v>
      </c>
    </row>
    <row r="501" spans="8:9">
      <c r="H501" s="94">
        <f t="shared" si="13"/>
        <v>1500.0982399022878</v>
      </c>
      <c r="I501" s="173">
        <f t="shared" si="12"/>
        <v>8.6017811498194146</v>
      </c>
    </row>
    <row r="502" spans="8:9">
      <c r="H502" s="94">
        <f t="shared" si="13"/>
        <v>1500.0985599022879</v>
      </c>
      <c r="I502" s="173">
        <f t="shared" si="12"/>
        <v>8.6390212249694347</v>
      </c>
    </row>
    <row r="503" spans="8:9">
      <c r="H503" s="94">
        <f t="shared" si="13"/>
        <v>1500.098879902288</v>
      </c>
      <c r="I503" s="173">
        <f t="shared" si="12"/>
        <v>8.6758672519663147</v>
      </c>
    </row>
    <row r="504" spans="8:9">
      <c r="H504" s="94">
        <f t="shared" si="13"/>
        <v>1500.0991999022881</v>
      </c>
      <c r="I504" s="173">
        <f t="shared" si="12"/>
        <v>8.7123128239693735</v>
      </c>
    </row>
    <row r="505" spans="8:9">
      <c r="H505" s="94">
        <f t="shared" si="13"/>
        <v>1500.0995199022882</v>
      </c>
      <c r="I505" s="173">
        <f t="shared" si="12"/>
        <v>8.7483515840657251</v>
      </c>
    </row>
    <row r="506" spans="8:9">
      <c r="H506" s="94">
        <f t="shared" si="13"/>
        <v>1500.0998399022883</v>
      </c>
      <c r="I506" s="173">
        <f t="shared" si="12"/>
        <v>8.7839772271107233</v>
      </c>
    </row>
    <row r="507" spans="8:9">
      <c r="H507" s="94">
        <f t="shared" si="13"/>
        <v>1500.1001599022884</v>
      </c>
      <c r="I507" s="173">
        <f t="shared" si="12"/>
        <v>8.8191835015594719</v>
      </c>
    </row>
    <row r="508" spans="8:9">
      <c r="H508" s="94">
        <f t="shared" si="13"/>
        <v>1500.1004799022885</v>
      </c>
      <c r="I508" s="173">
        <f t="shared" si="12"/>
        <v>8.8539642112886643</v>
      </c>
    </row>
    <row r="509" spans="8:9">
      <c r="H509" s="94">
        <f t="shared" si="13"/>
        <v>1500.1007999022886</v>
      </c>
      <c r="I509" s="173">
        <f t="shared" si="12"/>
        <v>8.8883132174080188</v>
      </c>
    </row>
    <row r="510" spans="8:9">
      <c r="H510" s="94">
        <f t="shared" si="13"/>
        <v>1500.1011199022887</v>
      </c>
      <c r="I510" s="173">
        <f t="shared" si="12"/>
        <v>8.9222244400605675</v>
      </c>
    </row>
    <row r="511" spans="8:9">
      <c r="H511" s="94">
        <f t="shared" si="13"/>
        <v>1500.1014399022888</v>
      </c>
      <c r="I511" s="173">
        <f t="shared" si="12"/>
        <v>8.9556918602110507</v>
      </c>
    </row>
    <row r="512" spans="8:9">
      <c r="H512" s="94">
        <f t="shared" si="13"/>
        <v>1500.1017599022889</v>
      </c>
      <c r="I512" s="173">
        <f t="shared" si="12"/>
        <v>8.9887095214217076</v>
      </c>
    </row>
    <row r="513" spans="8:9">
      <c r="H513" s="94">
        <f t="shared" si="13"/>
        <v>1500.102079902289</v>
      </c>
      <c r="I513" s="173">
        <f t="shared" si="12"/>
        <v>9.0212715316146976</v>
      </c>
    </row>
    <row r="514" spans="8:9">
      <c r="H514" s="94">
        <f t="shared" si="13"/>
        <v>1500.1023999022891</v>
      </c>
      <c r="I514" s="173">
        <f t="shared" si="12"/>
        <v>9.0533720648204614</v>
      </c>
    </row>
    <row r="515" spans="8:9">
      <c r="H515" s="94">
        <f t="shared" si="13"/>
        <v>1500.1027199022892</v>
      </c>
      <c r="I515" s="173">
        <f t="shared" si="12"/>
        <v>9.0850053629112733</v>
      </c>
    </row>
    <row r="516" spans="8:9">
      <c r="H516" s="94">
        <f t="shared" si="13"/>
        <v>1500.1030399022893</v>
      </c>
      <c r="I516" s="173">
        <f t="shared" si="12"/>
        <v>9.1161657373192622</v>
      </c>
    </row>
    <row r="517" spans="8:9">
      <c r="H517" s="94">
        <f t="shared" si="13"/>
        <v>1500.1033599022894</v>
      </c>
      <c r="I517" s="173">
        <f t="shared" si="12"/>
        <v>9.1468475707382133</v>
      </c>
    </row>
    <row r="518" spans="8:9">
      <c r="H518" s="94">
        <f t="shared" si="13"/>
        <v>1500.1036799022895</v>
      </c>
      <c r="I518" s="173">
        <f t="shared" ref="I518:I581" si="14">EXP(-((H518-$C$7)^2)/(2*$C$6^2))/(SQRT(2*PI())*$C$6)</f>
        <v>9.1770453188083891</v>
      </c>
    </row>
    <row r="519" spans="8:9">
      <c r="H519" s="94">
        <f t="shared" ref="H519:H582" si="15">H518+$I$65</f>
        <v>1500.1039999022896</v>
      </c>
      <c r="I519" s="173">
        <f t="shared" si="14"/>
        <v>9.2067535117837309</v>
      </c>
    </row>
    <row r="520" spans="8:9">
      <c r="H520" s="94">
        <f t="shared" si="15"/>
        <v>1500.1043199022897</v>
      </c>
      <c r="I520" s="173">
        <f t="shared" si="14"/>
        <v>9.2359667561806678</v>
      </c>
    </row>
    <row r="521" spans="8:9">
      <c r="H521" s="94">
        <f t="shared" si="15"/>
        <v>1500.1046399022898</v>
      </c>
      <c r="I521" s="173">
        <f t="shared" si="14"/>
        <v>9.264679736407901</v>
      </c>
    </row>
    <row r="522" spans="8:9">
      <c r="H522" s="94">
        <f t="shared" si="15"/>
        <v>1500.1049599022899</v>
      </c>
      <c r="I522" s="173">
        <f t="shared" si="14"/>
        <v>9.2928872163764282</v>
      </c>
    </row>
    <row r="523" spans="8:9">
      <c r="H523" s="94">
        <f t="shared" si="15"/>
        <v>1500.10527990229</v>
      </c>
      <c r="I523" s="173">
        <f t="shared" si="14"/>
        <v>9.3205840410891572</v>
      </c>
    </row>
    <row r="524" spans="8:9">
      <c r="H524" s="94">
        <f t="shared" si="15"/>
        <v>1500.1055999022901</v>
      </c>
      <c r="I524" s="173">
        <f t="shared" si="14"/>
        <v>9.3477651382094216</v>
      </c>
    </row>
    <row r="525" spans="8:9">
      <c r="H525" s="94">
        <f t="shared" si="15"/>
        <v>1500.1059199022902</v>
      </c>
      <c r="I525" s="173">
        <f t="shared" si="14"/>
        <v>9.3744255196077244</v>
      </c>
    </row>
    <row r="526" spans="8:9">
      <c r="H526" s="94">
        <f t="shared" si="15"/>
        <v>1500.1062399022903</v>
      </c>
      <c r="I526" s="173">
        <f t="shared" si="14"/>
        <v>9.4005602828860635</v>
      </c>
    </row>
    <row r="527" spans="8:9">
      <c r="H527" s="94">
        <f t="shared" si="15"/>
        <v>1500.1065599022904</v>
      </c>
      <c r="I527" s="173">
        <f t="shared" si="14"/>
        <v>9.4261646128791767</v>
      </c>
    </row>
    <row r="528" spans="8:9">
      <c r="H528" s="94">
        <f t="shared" si="15"/>
        <v>1500.1068799022905</v>
      </c>
      <c r="I528" s="173">
        <f t="shared" si="14"/>
        <v>9.4512337831320838</v>
      </c>
    </row>
    <row r="529" spans="8:9">
      <c r="H529" s="94">
        <f t="shared" si="15"/>
        <v>1500.1071999022906</v>
      </c>
      <c r="I529" s="173">
        <f t="shared" si="14"/>
        <v>9.4757631573532475</v>
      </c>
    </row>
    <row r="530" spans="8:9">
      <c r="H530" s="94">
        <f t="shared" si="15"/>
        <v>1500.1075199022907</v>
      </c>
      <c r="I530" s="173">
        <f t="shared" si="14"/>
        <v>9.4997481908427854</v>
      </c>
    </row>
    <row r="531" spans="8:9">
      <c r="H531" s="94">
        <f t="shared" si="15"/>
        <v>1500.1078399022908</v>
      </c>
      <c r="I531" s="173">
        <f t="shared" si="14"/>
        <v>9.5231844318950589</v>
      </c>
    </row>
    <row r="532" spans="8:9">
      <c r="H532" s="94">
        <f t="shared" si="15"/>
        <v>1500.1081599022909</v>
      </c>
      <c r="I532" s="173">
        <f t="shared" si="14"/>
        <v>9.5460675231750987</v>
      </c>
    </row>
    <row r="533" spans="8:9">
      <c r="H533" s="94">
        <f t="shared" si="15"/>
        <v>1500.108479902291</v>
      </c>
      <c r="I533" s="173">
        <f t="shared" si="14"/>
        <v>9.5683932030681973</v>
      </c>
    </row>
    <row r="534" spans="8:9">
      <c r="H534" s="94">
        <f t="shared" si="15"/>
        <v>1500.1087999022911</v>
      </c>
      <c r="I534" s="173">
        <f t="shared" si="14"/>
        <v>9.5901573070021477</v>
      </c>
    </row>
    <row r="535" spans="8:9">
      <c r="H535" s="94">
        <f t="shared" si="15"/>
        <v>1500.1091199022912</v>
      </c>
      <c r="I535" s="173">
        <f t="shared" si="14"/>
        <v>9.6113557687415252</v>
      </c>
    </row>
    <row r="536" spans="8:9">
      <c r="H536" s="94">
        <f t="shared" si="15"/>
        <v>1500.1094399022913</v>
      </c>
      <c r="I536" s="173">
        <f t="shared" si="14"/>
        <v>9.6319846216534373</v>
      </c>
    </row>
    <row r="537" spans="8:9">
      <c r="H537" s="94">
        <f t="shared" si="15"/>
        <v>1500.1097599022914</v>
      </c>
      <c r="I537" s="173">
        <f t="shared" si="14"/>
        <v>9.6520399999442201</v>
      </c>
    </row>
    <row r="538" spans="8:9">
      <c r="H538" s="94">
        <f t="shared" si="15"/>
        <v>1500.1100799022915</v>
      </c>
      <c r="I538" s="173">
        <f t="shared" si="14"/>
        <v>9.6715181398665244</v>
      </c>
    </row>
    <row r="539" spans="8:9">
      <c r="H539" s="94">
        <f t="shared" si="15"/>
        <v>1500.1103999022916</v>
      </c>
      <c r="I539" s="173">
        <f t="shared" si="14"/>
        <v>9.6904153808962601</v>
      </c>
    </row>
    <row r="540" spans="8:9">
      <c r="H540" s="94">
        <f t="shared" si="15"/>
        <v>1500.1107199022917</v>
      </c>
      <c r="I540" s="173">
        <f t="shared" si="14"/>
        <v>9.7087281668788954</v>
      </c>
    </row>
    <row r="541" spans="8:9">
      <c r="H541" s="94">
        <f t="shared" si="15"/>
        <v>1500.1110399022919</v>
      </c>
      <c r="I541" s="173">
        <f t="shared" si="14"/>
        <v>9.7264530471446058</v>
      </c>
    </row>
    <row r="542" spans="8:9">
      <c r="H542" s="94">
        <f t="shared" si="15"/>
        <v>1500.111359902292</v>
      </c>
      <c r="I542" s="173">
        <f t="shared" si="14"/>
        <v>9.7435866775917681</v>
      </c>
    </row>
    <row r="543" spans="8:9">
      <c r="H543" s="94">
        <f t="shared" si="15"/>
        <v>1500.1116799022921</v>
      </c>
      <c r="I543" s="173">
        <f t="shared" si="14"/>
        <v>9.7601258217383524</v>
      </c>
    </row>
    <row r="544" spans="8:9">
      <c r="H544" s="94">
        <f t="shared" si="15"/>
        <v>1500.1119999022922</v>
      </c>
      <c r="I544" s="173">
        <f t="shared" si="14"/>
        <v>9.7760673517407213</v>
      </c>
    </row>
    <row r="545" spans="8:9">
      <c r="H545" s="94">
        <f t="shared" si="15"/>
        <v>1500.1123199022923</v>
      </c>
      <c r="I545" s="173">
        <f t="shared" si="14"/>
        <v>9.7914082493793977</v>
      </c>
    </row>
    <row r="546" spans="8:9">
      <c r="H546" s="94">
        <f t="shared" si="15"/>
        <v>1500.1126399022924</v>
      </c>
      <c r="I546" s="173">
        <f t="shared" si="14"/>
        <v>9.8061456070113788</v>
      </c>
    </row>
    <row r="547" spans="8:9">
      <c r="H547" s="94">
        <f t="shared" si="15"/>
        <v>1500.1129599022925</v>
      </c>
      <c r="I547" s="173">
        <f t="shared" si="14"/>
        <v>9.8202766284885552</v>
      </c>
    </row>
    <row r="548" spans="8:9">
      <c r="H548" s="94">
        <f t="shared" si="15"/>
        <v>1500.1132799022926</v>
      </c>
      <c r="I548" s="173">
        <f t="shared" si="14"/>
        <v>9.8337986300418336</v>
      </c>
    </row>
    <row r="549" spans="8:9">
      <c r="H549" s="94">
        <f t="shared" si="15"/>
        <v>1500.1135999022927</v>
      </c>
      <c r="I549" s="173">
        <f t="shared" si="14"/>
        <v>9.8467090411305929</v>
      </c>
    </row>
    <row r="550" spans="8:9">
      <c r="H550" s="94">
        <f t="shared" si="15"/>
        <v>1500.1139199022928</v>
      </c>
      <c r="I550" s="173">
        <f t="shared" si="14"/>
        <v>9.8590054052570579</v>
      </c>
    </row>
    <row r="551" spans="8:9">
      <c r="H551" s="94">
        <f t="shared" si="15"/>
        <v>1500.1142399022929</v>
      </c>
      <c r="I551" s="173">
        <f t="shared" si="14"/>
        <v>9.870685380745277</v>
      </c>
    </row>
    <row r="552" spans="8:9">
      <c r="H552" s="94">
        <f t="shared" si="15"/>
        <v>1500.114559902293</v>
      </c>
      <c r="I552" s="173">
        <f t="shared" si="14"/>
        <v>9.8817467414843136</v>
      </c>
    </row>
    <row r="553" spans="8:9">
      <c r="H553" s="94">
        <f t="shared" si="15"/>
        <v>1500.1148799022931</v>
      </c>
      <c r="I553" s="173">
        <f t="shared" si="14"/>
        <v>9.8921873776353468</v>
      </c>
    </row>
    <row r="554" spans="8:9">
      <c r="H554" s="94">
        <f t="shared" si="15"/>
        <v>1500.1151999022932</v>
      </c>
      <c r="I554" s="173">
        <f t="shared" si="14"/>
        <v>9.9020052963023666</v>
      </c>
    </row>
    <row r="555" spans="8:9">
      <c r="H555" s="94">
        <f t="shared" si="15"/>
        <v>1500.1155199022933</v>
      </c>
      <c r="I555" s="173">
        <f t="shared" si="14"/>
        <v>9.9111986221661486</v>
      </c>
    </row>
    <row r="556" spans="8:9">
      <c r="H556" s="94">
        <f t="shared" si="15"/>
        <v>1500.1158399022934</v>
      </c>
      <c r="I556" s="173">
        <f t="shared" si="14"/>
        <v>9.9197655980812485</v>
      </c>
    </row>
    <row r="557" spans="8:9">
      <c r="H557" s="94">
        <f t="shared" si="15"/>
        <v>1500.1161599022935</v>
      </c>
      <c r="I557" s="173">
        <f t="shared" si="14"/>
        <v>9.9277045856357269</v>
      </c>
    </row>
    <row r="558" spans="8:9">
      <c r="H558" s="94">
        <f t="shared" si="15"/>
        <v>1500.1164799022936</v>
      </c>
      <c r="I558" s="173">
        <f t="shared" si="14"/>
        <v>9.9350140656733767</v>
      </c>
    </row>
    <row r="559" spans="8:9">
      <c r="H559" s="94">
        <f t="shared" si="15"/>
        <v>1500.1167999022937</v>
      </c>
      <c r="I559" s="173">
        <f t="shared" si="14"/>
        <v>9.9416926387781999</v>
      </c>
    </row>
    <row r="560" spans="8:9">
      <c r="H560" s="94">
        <f t="shared" si="15"/>
        <v>1500.1171199022938</v>
      </c>
      <c r="I560" s="173">
        <f t="shared" si="14"/>
        <v>9.9477390257209368</v>
      </c>
    </row>
    <row r="561" spans="8:9">
      <c r="H561" s="94">
        <f t="shared" si="15"/>
        <v>1500.1174399022939</v>
      </c>
      <c r="I561" s="173">
        <f t="shared" si="14"/>
        <v>9.9531520678674319</v>
      </c>
    </row>
    <row r="562" spans="8:9">
      <c r="H562" s="94">
        <f t="shared" si="15"/>
        <v>1500.117759902294</v>
      </c>
      <c r="I562" s="173">
        <f t="shared" si="14"/>
        <v>9.957930727548657</v>
      </c>
    </row>
    <row r="563" spans="8:9">
      <c r="H563" s="94">
        <f t="shared" si="15"/>
        <v>1500.1180799022941</v>
      </c>
      <c r="I563" s="173">
        <f t="shared" si="14"/>
        <v>9.9620740883922458</v>
      </c>
    </row>
    <row r="564" spans="8:9">
      <c r="H564" s="94">
        <f t="shared" si="15"/>
        <v>1500.1183999022942</v>
      </c>
      <c r="I564" s="173">
        <f t="shared" si="14"/>
        <v>9.9655813556153632</v>
      </c>
    </row>
    <row r="565" spans="8:9">
      <c r="H565" s="94">
        <f t="shared" si="15"/>
        <v>1500.1187199022943</v>
      </c>
      <c r="I565" s="173">
        <f t="shared" si="14"/>
        <v>9.9684518562787829</v>
      </c>
    </row>
    <row r="566" spans="8:9">
      <c r="H566" s="94">
        <f t="shared" si="15"/>
        <v>1500.1190399022944</v>
      </c>
      <c r="I566" s="173">
        <f t="shared" si="14"/>
        <v>9.9706850395020901</v>
      </c>
    </row>
    <row r="567" spans="8:9">
      <c r="H567" s="94">
        <f t="shared" si="15"/>
        <v>1500.1193599022945</v>
      </c>
      <c r="I567" s="173">
        <f t="shared" si="14"/>
        <v>9.972280476639872</v>
      </c>
    </row>
    <row r="568" spans="8:9">
      <c r="H568" s="94">
        <f t="shared" si="15"/>
        <v>1500.1196799022946</v>
      </c>
      <c r="I568" s="173">
        <f t="shared" si="14"/>
        <v>9.9732378614188377</v>
      </c>
    </row>
    <row r="569" spans="8:9">
      <c r="H569" s="94">
        <f t="shared" si="15"/>
        <v>1500.1199999022947</v>
      </c>
      <c r="I569" s="173">
        <f t="shared" si="14"/>
        <v>9.9735570100358188</v>
      </c>
    </row>
    <row r="570" spans="8:9">
      <c r="H570" s="94">
        <f t="shared" si="15"/>
        <v>1500.1203199022948</v>
      </c>
      <c r="I570" s="173">
        <f t="shared" si="14"/>
        <v>9.973237861216564</v>
      </c>
    </row>
    <row r="571" spans="8:9">
      <c r="H571" s="94">
        <f t="shared" si="15"/>
        <v>1500.1206399022949</v>
      </c>
      <c r="I571" s="173">
        <f t="shared" si="14"/>
        <v>9.9722804762353601</v>
      </c>
    </row>
    <row r="572" spans="8:9">
      <c r="H572" s="94">
        <f t="shared" si="15"/>
        <v>1500.120959902295</v>
      </c>
      <c r="I572" s="173">
        <f t="shared" si="14"/>
        <v>9.9706850388954216</v>
      </c>
    </row>
    <row r="573" spans="8:9">
      <c r="H573" s="94">
        <f t="shared" si="15"/>
        <v>1500.1212799022951</v>
      </c>
      <c r="I573" s="173">
        <f t="shared" si="14"/>
        <v>9.9684518554700734</v>
      </c>
    </row>
    <row r="574" spans="8:9">
      <c r="H574" s="94">
        <f t="shared" si="15"/>
        <v>1500.1215999022952</v>
      </c>
      <c r="I574" s="173">
        <f t="shared" si="14"/>
        <v>9.9655813546047671</v>
      </c>
    </row>
    <row r="575" spans="8:9">
      <c r="H575" s="94">
        <f t="shared" si="15"/>
        <v>1500.1219199022953</v>
      </c>
      <c r="I575" s="173">
        <f t="shared" si="14"/>
        <v>9.9620740871799587</v>
      </c>
    </row>
    <row r="576" spans="8:9">
      <c r="H576" s="94">
        <f t="shared" si="15"/>
        <v>1500.1222399022954</v>
      </c>
      <c r="I576" s="173">
        <f t="shared" si="14"/>
        <v>9.9579307261349079</v>
      </c>
    </row>
    <row r="577" spans="8:9">
      <c r="H577" s="94">
        <f t="shared" si="15"/>
        <v>1500.1225599022955</v>
      </c>
      <c r="I577" s="173">
        <f t="shared" si="14"/>
        <v>9.9531520662524944</v>
      </c>
    </row>
    <row r="578" spans="8:9">
      <c r="H578" s="94">
        <f t="shared" si="15"/>
        <v>1500.1228799022956</v>
      </c>
      <c r="I578" s="173">
        <f t="shared" si="14"/>
        <v>9.9477390239051218</v>
      </c>
    </row>
    <row r="579" spans="8:9">
      <c r="H579" s="94">
        <f t="shared" si="15"/>
        <v>1500.1231999022957</v>
      </c>
      <c r="I579" s="173">
        <f t="shared" si="14"/>
        <v>9.9416926367618519</v>
      </c>
    </row>
    <row r="580" spans="8:9">
      <c r="H580" s="94">
        <f t="shared" si="15"/>
        <v>1500.1235199022958</v>
      </c>
      <c r="I580" s="173">
        <f t="shared" si="14"/>
        <v>9.9350140634568849</v>
      </c>
    </row>
    <row r="581" spans="8:9">
      <c r="H581" s="94">
        <f t="shared" si="15"/>
        <v>1500.1238399022959</v>
      </c>
      <c r="I581" s="173">
        <f t="shared" si="14"/>
        <v>9.9277045832195139</v>
      </c>
    </row>
    <row r="582" spans="8:9">
      <c r="H582" s="94">
        <f t="shared" si="15"/>
        <v>1500.124159902296</v>
      </c>
      <c r="I582" s="173">
        <f t="shared" ref="I582:I645" si="16">EXP(-((H582-$C$7)^2)/(2*$C$6^2))/(SQRT(2*PI())*$C$6)</f>
        <v>9.919765595465778</v>
      </c>
    </row>
    <row r="583" spans="8:9">
      <c r="H583" s="94">
        <f t="shared" ref="H583:H646" si="17">H582+$I$65</f>
        <v>1500.1244799022961</v>
      </c>
      <c r="I583" s="173">
        <f t="shared" si="16"/>
        <v>9.9111986193519197</v>
      </c>
    </row>
    <row r="584" spans="8:9">
      <c r="H584" s="94">
        <f t="shared" si="17"/>
        <v>1500.1247999022962</v>
      </c>
      <c r="I584" s="173">
        <f t="shared" si="16"/>
        <v>9.9020052932899194</v>
      </c>
    </row>
    <row r="585" spans="8:9">
      <c r="H585" s="94">
        <f t="shared" si="17"/>
        <v>1500.1251199022963</v>
      </c>
      <c r="I585" s="173">
        <f t="shared" si="16"/>
        <v>9.8921873744252569</v>
      </c>
    </row>
    <row r="586" spans="8:9">
      <c r="H586" s="94">
        <f t="shared" si="17"/>
        <v>1500.1254399022964</v>
      </c>
      <c r="I586" s="173">
        <f t="shared" si="16"/>
        <v>9.8817467380771919</v>
      </c>
    </row>
    <row r="587" spans="8:9">
      <c r="H587" s="94">
        <f t="shared" si="17"/>
        <v>1500.1257599022965</v>
      </c>
      <c r="I587" s="173">
        <f t="shared" si="16"/>
        <v>9.8706853771417755</v>
      </c>
    </row>
    <row r="588" spans="8:9">
      <c r="H588" s="94">
        <f t="shared" si="17"/>
        <v>1500.1260799022966</v>
      </c>
      <c r="I588" s="173">
        <f t="shared" si="16"/>
        <v>9.8590054014578605</v>
      </c>
    </row>
    <row r="589" spans="8:9">
      <c r="H589" s="94">
        <f t="shared" si="17"/>
        <v>1500.1263999022967</v>
      </c>
      <c r="I589" s="173">
        <f t="shared" si="16"/>
        <v>9.8467090371364261</v>
      </c>
    </row>
    <row r="590" spans="8:9">
      <c r="H590" s="94">
        <f t="shared" si="17"/>
        <v>1500.1267199022968</v>
      </c>
      <c r="I590" s="173">
        <f t="shared" si="16"/>
        <v>9.8337986258534578</v>
      </c>
    </row>
    <row r="591" spans="8:9">
      <c r="H591" s="94">
        <f t="shared" si="17"/>
        <v>1500.1270399022969</v>
      </c>
      <c r="I591" s="173">
        <f t="shared" si="16"/>
        <v>9.8202766241067661</v>
      </c>
    </row>
    <row r="592" spans="8:9">
      <c r="H592" s="94">
        <f t="shared" si="17"/>
        <v>1500.127359902297</v>
      </c>
      <c r="I592" s="173">
        <f t="shared" si="16"/>
        <v>9.8061456024370095</v>
      </c>
    </row>
    <row r="593" spans="8:9">
      <c r="H593" s="94">
        <f t="shared" si="17"/>
        <v>1500.1276799022971</v>
      </c>
      <c r="I593" s="173">
        <f t="shared" si="16"/>
        <v>9.791408244613315</v>
      </c>
    </row>
    <row r="594" spans="8:9">
      <c r="H594" s="94">
        <f t="shared" si="17"/>
        <v>1500.1279999022972</v>
      </c>
      <c r="I594" s="173">
        <f t="shared" si="16"/>
        <v>9.7760673467838313</v>
      </c>
    </row>
    <row r="595" spans="8:9">
      <c r="H595" s="94">
        <f t="shared" si="17"/>
        <v>1500.1283199022973</v>
      </c>
      <c r="I595" s="173">
        <f t="shared" si="16"/>
        <v>9.7601258165915947</v>
      </c>
    </row>
    <row r="596" spans="8:9">
      <c r="H596" s="94">
        <f t="shared" si="17"/>
        <v>1500.1286399022974</v>
      </c>
      <c r="I596" s="173">
        <f t="shared" si="16"/>
        <v>9.7435866722561144</v>
      </c>
    </row>
    <row r="597" spans="8:9">
      <c r="H597" s="94">
        <f t="shared" si="17"/>
        <v>1500.1289599022975</v>
      </c>
      <c r="I597" s="173">
        <f t="shared" si="16"/>
        <v>9.7264530416210651</v>
      </c>
    </row>
    <row r="598" spans="8:9">
      <c r="H598" s="94">
        <f t="shared" si="17"/>
        <v>1500.1292799022976</v>
      </c>
      <c r="I598" s="173">
        <f t="shared" si="16"/>
        <v>9.7087281611685103</v>
      </c>
    </row>
    <row r="599" spans="8:9">
      <c r="H599" s="94">
        <f t="shared" si="17"/>
        <v>1500.1295999022977</v>
      </c>
      <c r="I599" s="173">
        <f t="shared" si="16"/>
        <v>9.690415375000109</v>
      </c>
    </row>
    <row r="600" spans="8:9">
      <c r="H600" s="94">
        <f t="shared" si="17"/>
        <v>1500.1299199022978</v>
      </c>
      <c r="I600" s="173">
        <f t="shared" si="16"/>
        <v>9.6715181337857157</v>
      </c>
    </row>
    <row r="601" spans="8:9">
      <c r="H601" s="94">
        <f t="shared" si="17"/>
        <v>1500.1302399022979</v>
      </c>
      <c r="I601" s="173">
        <f t="shared" si="16"/>
        <v>9.6520399936798977</v>
      </c>
    </row>
    <row r="602" spans="8:9">
      <c r="H602" s="94">
        <f t="shared" si="17"/>
        <v>1500.130559902298</v>
      </c>
      <c r="I602" s="173">
        <f t="shared" si="16"/>
        <v>9.631984615206779</v>
      </c>
    </row>
    <row r="603" spans="8:9">
      <c r="H603" s="94">
        <f t="shared" si="17"/>
        <v>1500.1308799022981</v>
      </c>
      <c r="I603" s="173">
        <f t="shared" si="16"/>
        <v>9.6113557621137389</v>
      </c>
    </row>
    <row r="604" spans="8:9">
      <c r="H604" s="94">
        <f t="shared" si="17"/>
        <v>1500.1311999022982</v>
      </c>
      <c r="I604" s="173">
        <f t="shared" si="16"/>
        <v>9.5901573001944733</v>
      </c>
    </row>
    <row r="605" spans="8:9">
      <c r="H605" s="94">
        <f t="shared" si="17"/>
        <v>1500.1315199022984</v>
      </c>
      <c r="I605" s="173">
        <f t="shared" si="16"/>
        <v>9.5683931960819066</v>
      </c>
    </row>
    <row r="606" spans="8:9">
      <c r="H606" s="94">
        <f t="shared" si="17"/>
        <v>1500.1318399022985</v>
      </c>
      <c r="I606" s="173">
        <f t="shared" si="16"/>
        <v>9.5460675160114992</v>
      </c>
    </row>
    <row r="607" spans="8:9">
      <c r="H607" s="94">
        <f t="shared" si="17"/>
        <v>1500.1321599022986</v>
      </c>
      <c r="I607" s="173">
        <f t="shared" si="16"/>
        <v>9.5231844245554846</v>
      </c>
    </row>
    <row r="608" spans="8:9">
      <c r="H608" s="94">
        <f t="shared" si="17"/>
        <v>1500.1324799022987</v>
      </c>
      <c r="I608" s="173">
        <f t="shared" si="16"/>
        <v>9.4997481833286024</v>
      </c>
    </row>
    <row r="609" spans="8:9">
      <c r="H609" s="94">
        <f t="shared" si="17"/>
        <v>1500.1327999022988</v>
      </c>
      <c r="I609" s="173">
        <f t="shared" si="16"/>
        <v>9.4757631496658536</v>
      </c>
    </row>
    <row r="610" spans="8:9">
      <c r="H610" s="94">
        <f t="shared" si="17"/>
        <v>1500.1331199022989</v>
      </c>
      <c r="I610" s="173">
        <f t="shared" si="16"/>
        <v>9.4512337752729003</v>
      </c>
    </row>
    <row r="611" spans="8:9">
      <c r="H611" s="94">
        <f t="shared" si="17"/>
        <v>1500.133439902299</v>
      </c>
      <c r="I611" s="173">
        <f t="shared" si="16"/>
        <v>9.4261646048496601</v>
      </c>
    </row>
    <row r="612" spans="8:9">
      <c r="H612" s="94">
        <f t="shared" si="17"/>
        <v>1500.1337599022991</v>
      </c>
      <c r="I612" s="173">
        <f t="shared" si="16"/>
        <v>9.4005602746876971</v>
      </c>
    </row>
    <row r="613" spans="8:9">
      <c r="H613" s="94">
        <f t="shared" si="17"/>
        <v>1500.1340799022992</v>
      </c>
      <c r="I613" s="173">
        <f t="shared" si="16"/>
        <v>9.3744255112420234</v>
      </c>
    </row>
    <row r="614" spans="8:9">
      <c r="H614" s="94">
        <f t="shared" si="17"/>
        <v>1500.1343999022993</v>
      </c>
      <c r="I614" s="173">
        <f t="shared" si="16"/>
        <v>9.3477651296779225</v>
      </c>
    </row>
    <row r="615" spans="8:9">
      <c r="H615" s="94">
        <f t="shared" si="17"/>
        <v>1500.1347199022994</v>
      </c>
      <c r="I615" s="173">
        <f t="shared" si="16"/>
        <v>9.3205840323934286</v>
      </c>
    </row>
    <row r="616" spans="8:9">
      <c r="H616" s="94">
        <f t="shared" si="17"/>
        <v>1500.1350399022995</v>
      </c>
      <c r="I616" s="173">
        <f t="shared" si="16"/>
        <v>9.2928872075180617</v>
      </c>
    </row>
    <row r="617" spans="8:9">
      <c r="H617" s="94">
        <f t="shared" si="17"/>
        <v>1500.1353599022996</v>
      </c>
      <c r="I617" s="173">
        <f t="shared" si="16"/>
        <v>9.2646797273885202</v>
      </c>
    </row>
    <row r="618" spans="8:9">
      <c r="H618" s="94">
        <f t="shared" si="17"/>
        <v>1500.1356799022997</v>
      </c>
      <c r="I618" s="173">
        <f t="shared" si="16"/>
        <v>9.2359667470019193</v>
      </c>
    </row>
    <row r="619" spans="8:9">
      <c r="H619" s="94">
        <f t="shared" si="17"/>
        <v>1500.1359999022998</v>
      </c>
      <c r="I619" s="173">
        <f t="shared" si="16"/>
        <v>9.2067535024472846</v>
      </c>
    </row>
    <row r="620" spans="8:9">
      <c r="H620" s="94">
        <f t="shared" si="17"/>
        <v>1500.1363199022999</v>
      </c>
      <c r="I620" s="173">
        <f t="shared" si="16"/>
        <v>9.177045309315945</v>
      </c>
    </row>
    <row r="621" spans="8:9">
      <c r="H621" s="94">
        <f t="shared" si="17"/>
        <v>1500.1366399023</v>
      </c>
      <c r="I621" s="173">
        <f t="shared" si="16"/>
        <v>9.146847561091489</v>
      </c>
    </row>
    <row r="622" spans="8:9">
      <c r="H622" s="94">
        <f t="shared" si="17"/>
        <v>1500.1369599023001</v>
      </c>
      <c r="I622" s="173">
        <f t="shared" si="16"/>
        <v>9.1161657275200074</v>
      </c>
    </row>
    <row r="623" spans="8:9">
      <c r="H623" s="94">
        <f t="shared" si="17"/>
        <v>1500.1372799023002</v>
      </c>
      <c r="I623" s="173">
        <f t="shared" si="16"/>
        <v>9.085005352961252</v>
      </c>
    </row>
    <row r="624" spans="8:9">
      <c r="H624" s="94">
        <f t="shared" si="17"/>
        <v>1500.1375999023003</v>
      </c>
      <c r="I624" s="173">
        <f t="shared" si="16"/>
        <v>9.0533720547214678</v>
      </c>
    </row>
    <row r="625" spans="8:9">
      <c r="H625" s="94">
        <f t="shared" si="17"/>
        <v>1500.1379199023004</v>
      </c>
      <c r="I625" s="173">
        <f t="shared" si="16"/>
        <v>9.0212715213685453</v>
      </c>
    </row>
    <row r="626" spans="8:9">
      <c r="H626" s="94">
        <f t="shared" si="17"/>
        <v>1500.1382399023005</v>
      </c>
      <c r="I626" s="173">
        <f t="shared" si="16"/>
        <v>8.9887095110302315</v>
      </c>
    </row>
    <row r="627" spans="8:9">
      <c r="H627" s="94">
        <f t="shared" si="17"/>
        <v>1500.1385599023006</v>
      </c>
      <c r="I627" s="173">
        <f t="shared" si="16"/>
        <v>8.9556918496761089</v>
      </c>
    </row>
    <row r="628" spans="8:9">
      <c r="H628" s="94">
        <f t="shared" si="17"/>
        <v>1500.1388799023007</v>
      </c>
      <c r="I628" s="173">
        <f t="shared" si="16"/>
        <v>8.9222244293840358</v>
      </c>
    </row>
    <row r="629" spans="8:9">
      <c r="H629" s="94">
        <f t="shared" si="17"/>
        <v>1500.1391999023008</v>
      </c>
      <c r="I629" s="173">
        <f t="shared" si="16"/>
        <v>8.8883132065917945</v>
      </c>
    </row>
    <row r="630" spans="8:9">
      <c r="H630" s="94">
        <f t="shared" si="17"/>
        <v>1500.1395199023009</v>
      </c>
      <c r="I630" s="173">
        <f t="shared" si="16"/>
        <v>8.8539642003346657</v>
      </c>
    </row>
    <row r="631" spans="8:9">
      <c r="H631" s="94">
        <f t="shared" si="17"/>
        <v>1500.139839902301</v>
      </c>
      <c r="I631" s="173">
        <f t="shared" si="16"/>
        <v>8.8191834904696371</v>
      </c>
    </row>
    <row r="632" spans="8:9">
      <c r="H632" s="94">
        <f t="shared" si="17"/>
        <v>1500.1401599023011</v>
      </c>
      <c r="I632" s="173">
        <f t="shared" si="16"/>
        <v>8.7839772158870044</v>
      </c>
    </row>
    <row r="633" spans="8:9">
      <c r="H633" s="94">
        <f t="shared" si="17"/>
        <v>1500.1404799023012</v>
      </c>
      <c r="I633" s="173">
        <f t="shared" si="16"/>
        <v>8.748351572710094</v>
      </c>
    </row>
    <row r="634" spans="8:9">
      <c r="H634" s="94">
        <f t="shared" si="17"/>
        <v>1500.1407999023013</v>
      </c>
      <c r="I634" s="173">
        <f t="shared" si="16"/>
        <v>8.7123128124838214</v>
      </c>
    </row>
    <row r="635" spans="8:9">
      <c r="H635" s="94">
        <f t="shared" si="17"/>
        <v>1500.1411199023014</v>
      </c>
      <c r="I635" s="173">
        <f t="shared" si="16"/>
        <v>8.675867240352849</v>
      </c>
    </row>
    <row r="636" spans="8:9">
      <c r="H636" s="94">
        <f t="shared" si="17"/>
        <v>1500.1414399023015</v>
      </c>
      <c r="I636" s="173">
        <f t="shared" si="16"/>
        <v>8.6390212132300768</v>
      </c>
    </row>
    <row r="637" spans="8:9">
      <c r="H637" s="94">
        <f t="shared" si="17"/>
        <v>1500.1417599023016</v>
      </c>
      <c r="I637" s="173">
        <f t="shared" si="16"/>
        <v>8.6017811379562019</v>
      </c>
    </row>
    <row r="638" spans="8:9">
      <c r="H638" s="94">
        <f t="shared" si="17"/>
        <v>1500.1420799023017</v>
      </c>
      <c r="I638" s="173">
        <f t="shared" si="16"/>
        <v>8.5641534694510959</v>
      </c>
    </row>
    <row r="639" spans="8:9">
      <c r="H639" s="94">
        <f t="shared" si="17"/>
        <v>1500.1423999023018</v>
      </c>
      <c r="I639" s="173">
        <f t="shared" si="16"/>
        <v>8.5261447088577391</v>
      </c>
    </row>
    <row r="640" spans="8:9">
      <c r="H640" s="94">
        <f t="shared" si="17"/>
        <v>1500.1427199023019</v>
      </c>
      <c r="I640" s="173">
        <f t="shared" si="16"/>
        <v>8.4877614016794514</v>
      </c>
    </row>
    <row r="641" spans="8:9">
      <c r="H641" s="94">
        <f t="shared" si="17"/>
        <v>1500.143039902302</v>
      </c>
      <c r="I641" s="173">
        <f t="shared" si="16"/>
        <v>8.4490101359111804</v>
      </c>
    </row>
    <row r="642" spans="8:9">
      <c r="H642" s="94">
        <f t="shared" si="17"/>
        <v>1500.1433599023021</v>
      </c>
      <c r="I642" s="173">
        <f t="shared" si="16"/>
        <v>8.4098975401655576</v>
      </c>
    </row>
    <row r="643" spans="8:9">
      <c r="H643" s="94">
        <f t="shared" si="17"/>
        <v>1500.1436799023022</v>
      </c>
      <c r="I643" s="173">
        <f t="shared" si="16"/>
        <v>8.3704302817945049</v>
      </c>
    </row>
    <row r="644" spans="8:9">
      <c r="H644" s="94">
        <f t="shared" si="17"/>
        <v>1500.1439999023023</v>
      </c>
      <c r="I644" s="173">
        <f t="shared" si="16"/>
        <v>8.3306150650070876</v>
      </c>
    </row>
    <row r="645" spans="8:9">
      <c r="H645" s="94">
        <f t="shared" si="17"/>
        <v>1500.1443199023024</v>
      </c>
      <c r="I645" s="173">
        <f t="shared" si="16"/>
        <v>8.2904586289843945</v>
      </c>
    </row>
    <row r="646" spans="8:9">
      <c r="H646" s="94">
        <f t="shared" si="17"/>
        <v>1500.1446399023025</v>
      </c>
      <c r="I646" s="173">
        <f t="shared" ref="I646:I709" si="18">EXP(-((H646-$C$7)^2)/(2*$C$6^2))/(SQRT(2*PI())*$C$6)</f>
        <v>8.2499677459921408</v>
      </c>
    </row>
    <row r="647" spans="8:9">
      <c r="H647" s="94">
        <f t="shared" ref="H647:H710" si="19">H646+$I$65</f>
        <v>1500.1449599023026</v>
      </c>
      <c r="I647" s="173">
        <f t="shared" si="18"/>
        <v>8.2091492194917599</v>
      </c>
    </row>
    <row r="648" spans="8:9">
      <c r="H648" s="94">
        <f t="shared" si="19"/>
        <v>1500.1452799023027</v>
      </c>
      <c r="I648" s="173">
        <f t="shared" si="18"/>
        <v>8.1680098822507059</v>
      </c>
    </row>
    <row r="649" spans="8:9">
      <c r="H649" s="94">
        <f t="shared" si="19"/>
        <v>1500.1455999023028</v>
      </c>
      <c r="I649" s="173">
        <f t="shared" si="18"/>
        <v>8.1265565944526728</v>
      </c>
    </row>
    <row r="650" spans="8:9">
      <c r="H650" s="94">
        <f t="shared" si="19"/>
        <v>1500.1459199023029</v>
      </c>
      <c r="I650" s="173">
        <f t="shared" si="18"/>
        <v>8.0847962418084958</v>
      </c>
    </row>
    <row r="651" spans="8:9">
      <c r="H651" s="94">
        <f t="shared" si="19"/>
        <v>1500.146239902303</v>
      </c>
      <c r="I651" s="173">
        <f t="shared" si="18"/>
        <v>8.0427357336684171</v>
      </c>
    </row>
    <row r="652" spans="8:9">
      <c r="H652" s="94">
        <f t="shared" si="19"/>
        <v>1500.1465599023031</v>
      </c>
      <c r="I652" s="173">
        <f t="shared" si="18"/>
        <v>8.0003820011364457</v>
      </c>
    </row>
    <row r="653" spans="8:9">
      <c r="H653" s="94">
        <f t="shared" si="19"/>
        <v>1500.1468799023032</v>
      </c>
      <c r="I653" s="173">
        <f t="shared" si="18"/>
        <v>7.9577419951875372</v>
      </c>
    </row>
    <row r="654" spans="8:9">
      <c r="H654" s="94">
        <f t="shared" si="19"/>
        <v>1500.1471999023033</v>
      </c>
      <c r="I654" s="173">
        <f t="shared" si="18"/>
        <v>7.9148226847882768</v>
      </c>
    </row>
    <row r="655" spans="8:9">
      <c r="H655" s="94">
        <f t="shared" si="19"/>
        <v>1500.1475199023034</v>
      </c>
      <c r="I655" s="173">
        <f t="shared" si="18"/>
        <v>7.8716310550217772</v>
      </c>
    </row>
    <row r="656" spans="8:9">
      <c r="H656" s="94">
        <f t="shared" si="19"/>
        <v>1500.1478399023035</v>
      </c>
      <c r="I656" s="173">
        <f t="shared" si="18"/>
        <v>7.828174105217486</v>
      </c>
    </row>
    <row r="657" spans="8:9">
      <c r="H657" s="94">
        <f t="shared" si="19"/>
        <v>1500.1481599023036</v>
      </c>
      <c r="I657" s="173">
        <f t="shared" si="18"/>
        <v>7.7844588470866025</v>
      </c>
    </row>
    <row r="658" spans="8:9">
      <c r="H658" s="94">
        <f t="shared" si="19"/>
        <v>1500.1484799023037</v>
      </c>
      <c r="I658" s="173">
        <f t="shared" si="18"/>
        <v>7.7404923028637631</v>
      </c>
    </row>
    <row r="659" spans="8:9">
      <c r="H659" s="94">
        <f t="shared" si="19"/>
        <v>1500.1487999023038</v>
      </c>
      <c r="I659" s="173">
        <f t="shared" si="18"/>
        <v>7.6962815034556957</v>
      </c>
    </row>
    <row r="660" spans="8:9">
      <c r="H660" s="94">
        <f t="shared" si="19"/>
        <v>1500.1491199023039</v>
      </c>
      <c r="I660" s="173">
        <f t="shared" si="18"/>
        <v>7.6518334865975079</v>
      </c>
    </row>
    <row r="661" spans="8:9">
      <c r="H661" s="94">
        <f t="shared" si="19"/>
        <v>1500.149439902304</v>
      </c>
      <c r="I661" s="173">
        <f t="shared" si="18"/>
        <v>7.6071552950172538</v>
      </c>
    </row>
    <row r="662" spans="8:9">
      <c r="H662" s="94">
        <f t="shared" si="19"/>
        <v>1500.1497599023041</v>
      </c>
      <c r="I662" s="173">
        <f t="shared" si="18"/>
        <v>7.5622539746094652</v>
      </c>
    </row>
    <row r="663" spans="8:9">
      <c r="H663" s="94">
        <f t="shared" si="19"/>
        <v>1500.1500799023042</v>
      </c>
      <c r="I663" s="173">
        <f t="shared" si="18"/>
        <v>7.5171365726182691</v>
      </c>
    </row>
    <row r="664" spans="8:9">
      <c r="H664" s="94">
        <f t="shared" si="19"/>
        <v>1500.1503999023043</v>
      </c>
      <c r="I664" s="173">
        <f t="shared" si="18"/>
        <v>7.4718101358307418</v>
      </c>
    </row>
    <row r="665" spans="8:9">
      <c r="H665" s="94">
        <f t="shared" si="19"/>
        <v>1500.1507199023044</v>
      </c>
      <c r="I665" s="173">
        <f t="shared" si="18"/>
        <v>7.4262817087811364</v>
      </c>
    </row>
    <row r="666" spans="8:9">
      <c r="H666" s="94">
        <f t="shared" si="19"/>
        <v>1500.1510399023045</v>
      </c>
      <c r="I666" s="173">
        <f t="shared" si="18"/>
        <v>7.3805583319665837</v>
      </c>
    </row>
    <row r="667" spans="8:9">
      <c r="H667" s="94">
        <f t="shared" si="19"/>
        <v>1500.1513599023046</v>
      </c>
      <c r="I667" s="173">
        <f t="shared" si="18"/>
        <v>7.3346470400749197</v>
      </c>
    </row>
    <row r="668" spans="8:9">
      <c r="H668" s="94">
        <f t="shared" si="19"/>
        <v>1500.1516799023047</v>
      </c>
      <c r="I668" s="173">
        <f t="shared" si="18"/>
        <v>7.2885548602251999</v>
      </c>
    </row>
    <row r="669" spans="8:9">
      <c r="H669" s="94">
        <f t="shared" si="19"/>
        <v>1500.1519999023049</v>
      </c>
      <c r="I669" s="173">
        <f t="shared" si="18"/>
        <v>7.2422888102215284</v>
      </c>
    </row>
    <row r="670" spans="8:9">
      <c r="H670" s="94">
        <f t="shared" si="19"/>
        <v>1500.152319902305</v>
      </c>
      <c r="I670" s="173">
        <f t="shared" si="18"/>
        <v>7.1958558968207695</v>
      </c>
    </row>
    <row r="671" spans="8:9">
      <c r="H671" s="94">
        <f t="shared" si="19"/>
        <v>1500.1526399023051</v>
      </c>
      <c r="I671" s="173">
        <f t="shared" si="18"/>
        <v>7.1492631140147305</v>
      </c>
    </row>
    <row r="672" spans="8:9">
      <c r="H672" s="94">
        <f t="shared" si="19"/>
        <v>1500.1529599023052</v>
      </c>
      <c r="I672" s="173">
        <f t="shared" si="18"/>
        <v>7.1025174413273655</v>
      </c>
    </row>
    <row r="673" spans="8:9">
      <c r="H673" s="94">
        <f t="shared" si="19"/>
        <v>1500.1532799023053</v>
      </c>
      <c r="I673" s="173">
        <f t="shared" si="18"/>
        <v>7.0556258421275757</v>
      </c>
    </row>
    <row r="674" spans="8:9">
      <c r="H674" s="94">
        <f t="shared" si="19"/>
        <v>1500.1535999023054</v>
      </c>
      <c r="I674" s="173">
        <f t="shared" si="18"/>
        <v>7.0085952619581322</v>
      </c>
    </row>
    <row r="675" spans="8:9">
      <c r="H675" s="94">
        <f t="shared" si="19"/>
        <v>1500.1539199023055</v>
      </c>
      <c r="I675" s="173">
        <f t="shared" si="18"/>
        <v>6.9614326268812619</v>
      </c>
    </row>
    <row r="676" spans="8:9">
      <c r="H676" s="94">
        <f t="shared" si="19"/>
        <v>1500.1542399023056</v>
      </c>
      <c r="I676" s="173">
        <f t="shared" si="18"/>
        <v>6.9141448418414315</v>
      </c>
    </row>
    <row r="677" spans="8:9">
      <c r="H677" s="94">
        <f t="shared" si="19"/>
        <v>1500.1545599023057</v>
      </c>
      <c r="I677" s="173">
        <f t="shared" si="18"/>
        <v>6.8667387890458178</v>
      </c>
    </row>
    <row r="678" spans="8:9">
      <c r="H678" s="94">
        <f t="shared" si="19"/>
        <v>1500.1548799023058</v>
      </c>
      <c r="I678" s="173">
        <f t="shared" si="18"/>
        <v>6.8192213263629897</v>
      </c>
    </row>
    <row r="679" spans="8:9">
      <c r="H679" s="94">
        <f t="shared" si="19"/>
        <v>1500.1551999023059</v>
      </c>
      <c r="I679" s="173">
        <f t="shared" si="18"/>
        <v>6.7715992857402698</v>
      </c>
    </row>
    <row r="680" spans="8:9">
      <c r="H680" s="94">
        <f t="shared" si="19"/>
        <v>1500.155519902306</v>
      </c>
      <c r="I680" s="173">
        <f t="shared" si="18"/>
        <v>6.7238794716402728</v>
      </c>
    </row>
    <row r="681" spans="8:9">
      <c r="H681" s="94">
        <f t="shared" si="19"/>
        <v>1500.1558399023061</v>
      </c>
      <c r="I681" s="173">
        <f t="shared" si="18"/>
        <v>6.6760686594970657</v>
      </c>
    </row>
    <row r="682" spans="8:9">
      <c r="H682" s="94">
        <f t="shared" si="19"/>
        <v>1500.1561599023062</v>
      </c>
      <c r="I682" s="173">
        <f t="shared" si="18"/>
        <v>6.6281735941924245</v>
      </c>
    </row>
    <row r="683" spans="8:9">
      <c r="H683" s="94">
        <f t="shared" si="19"/>
        <v>1500.1564799023063</v>
      </c>
      <c r="I683" s="173">
        <f t="shared" si="18"/>
        <v>6.58020098855261</v>
      </c>
    </row>
    <row r="684" spans="8:9">
      <c r="H684" s="94">
        <f t="shared" si="19"/>
        <v>1500.1567999023064</v>
      </c>
      <c r="I684" s="173">
        <f t="shared" si="18"/>
        <v>6.5321575218661074</v>
      </c>
    </row>
    <row r="685" spans="8:9">
      <c r="H685" s="94">
        <f t="shared" si="19"/>
        <v>1500.1571199023065</v>
      </c>
      <c r="I685" s="173">
        <f t="shared" si="18"/>
        <v>6.4840498384227327</v>
      </c>
    </row>
    <row r="686" spans="8:9">
      <c r="H686" s="94">
        <f t="shared" si="19"/>
        <v>1500.1574399023066</v>
      </c>
      <c r="I686" s="173">
        <f t="shared" si="18"/>
        <v>6.4358845460745222</v>
      </c>
    </row>
    <row r="687" spans="8:9">
      <c r="H687" s="94">
        <f t="shared" si="19"/>
        <v>1500.1577599023067</v>
      </c>
      <c r="I687" s="173">
        <f t="shared" si="18"/>
        <v>6.3876682148187882</v>
      </c>
    </row>
    <row r="688" spans="8:9">
      <c r="H688" s="94">
        <f t="shared" si="19"/>
        <v>1500.1580799023068</v>
      </c>
      <c r="I688" s="173">
        <f t="shared" si="18"/>
        <v>6.3394073754037246</v>
      </c>
    </row>
    <row r="689" spans="8:9">
      <c r="H689" s="94">
        <f t="shared" si="19"/>
        <v>1500.1583999023069</v>
      </c>
      <c r="I689" s="173">
        <f t="shared" si="18"/>
        <v>6.2911085179569248</v>
      </c>
    </row>
    <row r="690" spans="8:9">
      <c r="H690" s="94">
        <f t="shared" si="19"/>
        <v>1500.158719902307</v>
      </c>
      <c r="I690" s="173">
        <f t="shared" si="18"/>
        <v>6.242778090637171</v>
      </c>
    </row>
    <row r="691" spans="8:9">
      <c r="H691" s="94">
        <f t="shared" si="19"/>
        <v>1500.1590399023071</v>
      </c>
      <c r="I691" s="173">
        <f t="shared" si="18"/>
        <v>6.1944224983098204</v>
      </c>
    </row>
    <row r="692" spans="8:9">
      <c r="H692" s="94">
        <f t="shared" si="19"/>
        <v>1500.1593599023072</v>
      </c>
      <c r="I692" s="173">
        <f t="shared" si="18"/>
        <v>6.146048101246139</v>
      </c>
    </row>
    <row r="693" spans="8:9">
      <c r="H693" s="94">
        <f t="shared" si="19"/>
        <v>1500.1596799023073</v>
      </c>
      <c r="I693" s="173">
        <f t="shared" si="18"/>
        <v>6.0976612138468713</v>
      </c>
    </row>
    <row r="694" spans="8:9">
      <c r="H694" s="94">
        <f t="shared" si="19"/>
        <v>1500.1599999023074</v>
      </c>
      <c r="I694" s="173">
        <f t="shared" si="18"/>
        <v>6.0492681033903626</v>
      </c>
    </row>
    <row r="695" spans="8:9">
      <c r="H695" s="94">
        <f t="shared" si="19"/>
        <v>1500.1603199023075</v>
      </c>
      <c r="I695" s="173">
        <f t="shared" si="18"/>
        <v>6.000874988805518</v>
      </c>
    </row>
    <row r="696" spans="8:9">
      <c r="H696" s="94">
        <f t="shared" si="19"/>
        <v>1500.1606399023076</v>
      </c>
      <c r="I696" s="173">
        <f t="shared" si="18"/>
        <v>5.9524880394698654</v>
      </c>
    </row>
    <row r="697" spans="8:9">
      <c r="H697" s="94">
        <f t="shared" si="19"/>
        <v>1500.1609599023077</v>
      </c>
      <c r="I697" s="173">
        <f t="shared" si="18"/>
        <v>5.9041133740329927</v>
      </c>
    </row>
    <row r="698" spans="8:9">
      <c r="H698" s="94">
        <f t="shared" si="19"/>
        <v>1500.1612799023078</v>
      </c>
      <c r="I698" s="173">
        <f t="shared" si="18"/>
        <v>5.8557570592655948</v>
      </c>
    </row>
    <row r="699" spans="8:9">
      <c r="H699" s="94">
        <f t="shared" si="19"/>
        <v>1500.1615999023079</v>
      </c>
      <c r="I699" s="173">
        <f t="shared" si="18"/>
        <v>5.80742510893438</v>
      </c>
    </row>
    <row r="700" spans="8:9">
      <c r="H700" s="94">
        <f t="shared" si="19"/>
        <v>1500.161919902308</v>
      </c>
      <c r="I700" s="173">
        <f t="shared" si="18"/>
        <v>5.759123482703032</v>
      </c>
    </row>
    <row r="701" spans="8:9">
      <c r="H701" s="94">
        <f t="shared" si="19"/>
        <v>1500.1622399023081</v>
      </c>
      <c r="I701" s="173">
        <f t="shared" si="18"/>
        <v>5.7108580850594679</v>
      </c>
    </row>
    <row r="702" spans="8:9">
      <c r="H702" s="94">
        <f t="shared" si="19"/>
        <v>1500.1625599023082</v>
      </c>
      <c r="I702" s="173">
        <f t="shared" si="18"/>
        <v>5.6626347642695425</v>
      </c>
    </row>
    <row r="703" spans="8:9">
      <c r="H703" s="94">
        <f t="shared" si="19"/>
        <v>1500.1628799023083</v>
      </c>
      <c r="I703" s="173">
        <f t="shared" si="18"/>
        <v>5.6144593113574279</v>
      </c>
    </row>
    <row r="704" spans="8:9">
      <c r="H704" s="94">
        <f t="shared" si="19"/>
        <v>1500.1631999023084</v>
      </c>
      <c r="I704" s="173">
        <f t="shared" si="18"/>
        <v>5.5663374591127868</v>
      </c>
    </row>
    <row r="705" spans="8:9">
      <c r="H705" s="94">
        <f t="shared" si="19"/>
        <v>1500.1635199023085</v>
      </c>
      <c r="I705" s="173">
        <f t="shared" si="18"/>
        <v>5.5182748811249347</v>
      </c>
    </row>
    <row r="706" spans="8:9">
      <c r="H706" s="94">
        <f t="shared" si="19"/>
        <v>1500.1638399023086</v>
      </c>
      <c r="I706" s="173">
        <f t="shared" si="18"/>
        <v>5.4702771908440937</v>
      </c>
    </row>
    <row r="707" spans="8:9">
      <c r="H707" s="94">
        <f t="shared" si="19"/>
        <v>1500.1641599023087</v>
      </c>
      <c r="I707" s="173">
        <f t="shared" si="18"/>
        <v>5.4223499406698989</v>
      </c>
    </row>
    <row r="708" spans="8:9">
      <c r="H708" s="94">
        <f t="shared" si="19"/>
        <v>1500.1644799023088</v>
      </c>
      <c r="I708" s="173">
        <f t="shared" si="18"/>
        <v>5.3744986210672412</v>
      </c>
    </row>
    <row r="709" spans="8:9">
      <c r="H709" s="94">
        <f t="shared" si="19"/>
        <v>1500.1647999023089</v>
      </c>
      <c r="I709" s="173">
        <f t="shared" si="18"/>
        <v>5.3267286597095689</v>
      </c>
    </row>
    <row r="710" spans="8:9">
      <c r="H710" s="94">
        <f t="shared" si="19"/>
        <v>1500.165119902309</v>
      </c>
      <c r="I710" s="173">
        <f t="shared" ref="I710:I773" si="20">EXP(-((H710-$C$7)^2)/(2*$C$6^2))/(SQRT(2*PI())*$C$6)</f>
        <v>5.2790454206497133</v>
      </c>
    </row>
    <row r="711" spans="8:9">
      <c r="H711" s="94">
        <f t="shared" ref="H711:H774" si="21">H710+$I$65</f>
        <v>1500.1654399023091</v>
      </c>
      <c r="I711" s="173">
        <f t="shared" si="20"/>
        <v>5.2314542035183456</v>
      </c>
    </row>
    <row r="712" spans="8:9">
      <c r="H712" s="94">
        <f t="shared" si="21"/>
        <v>1500.1657599023092</v>
      </c>
      <c r="I712" s="173">
        <f t="shared" si="20"/>
        <v>5.1839602427500866</v>
      </c>
    </row>
    <row r="713" spans="8:9">
      <c r="H713" s="94">
        <f t="shared" si="21"/>
        <v>1500.1660799023093</v>
      </c>
      <c r="I713" s="173">
        <f t="shared" si="20"/>
        <v>5.1365687068373376</v>
      </c>
    </row>
    <row r="714" spans="8:9">
      <c r="H714" s="94">
        <f t="shared" si="21"/>
        <v>1500.1663999023094</v>
      </c>
      <c r="I714" s="173">
        <f t="shared" si="20"/>
        <v>5.0892846976118786</v>
      </c>
    </row>
    <row r="715" spans="8:9">
      <c r="H715" s="94">
        <f t="shared" si="21"/>
        <v>1500.1667199023095</v>
      </c>
      <c r="I715" s="173">
        <f t="shared" si="20"/>
        <v>5.042113249554232</v>
      </c>
    </row>
    <row r="716" spans="8:9">
      <c r="H716" s="94">
        <f t="shared" si="21"/>
        <v>1500.1670399023096</v>
      </c>
      <c r="I716" s="173">
        <f t="shared" si="20"/>
        <v>4.9950593291308198</v>
      </c>
    </row>
    <row r="717" spans="8:9">
      <c r="H717" s="94">
        <f t="shared" si="21"/>
        <v>1500.1673599023097</v>
      </c>
      <c r="I717" s="173">
        <f t="shared" si="20"/>
        <v>4.9481278341589059</v>
      </c>
    </row>
    <row r="718" spans="8:9">
      <c r="H718" s="94">
        <f t="shared" si="21"/>
        <v>1500.1676799023098</v>
      </c>
      <c r="I718" s="173">
        <f t="shared" si="20"/>
        <v>4.9013235931993018</v>
      </c>
    </row>
    <row r="719" spans="8:9">
      <c r="H719" s="94">
        <f t="shared" si="21"/>
        <v>1500.1679999023099</v>
      </c>
      <c r="I719" s="173">
        <f t="shared" si="20"/>
        <v>4.8546513649768261</v>
      </c>
    </row>
    <row r="720" spans="8:9">
      <c r="H720" s="94">
        <f t="shared" si="21"/>
        <v>1500.16831990231</v>
      </c>
      <c r="I720" s="173">
        <f t="shared" si="20"/>
        <v>4.8081158378284625</v>
      </c>
    </row>
    <row r="721" spans="8:9">
      <c r="H721" s="94">
        <f t="shared" si="21"/>
        <v>1500.1686399023101</v>
      </c>
      <c r="I721" s="173">
        <f t="shared" si="20"/>
        <v>4.7617216291791689</v>
      </c>
    </row>
    <row r="722" spans="8:9">
      <c r="H722" s="94">
        <f t="shared" si="21"/>
        <v>1500.1689599023102</v>
      </c>
      <c r="I722" s="173">
        <f t="shared" si="20"/>
        <v>4.7154732850452801</v>
      </c>
    </row>
    <row r="723" spans="8:9">
      <c r="H723" s="94">
        <f t="shared" si="21"/>
        <v>1500.1692799023103</v>
      </c>
      <c r="I723" s="173">
        <f t="shared" si="20"/>
        <v>4.6693752795654264</v>
      </c>
    </row>
    <row r="724" spans="8:9">
      <c r="H724" s="94">
        <f t="shared" si="21"/>
        <v>1500.1695999023104</v>
      </c>
      <c r="I724" s="173">
        <f t="shared" si="20"/>
        <v>4.6234320145588743</v>
      </c>
    </row>
    <row r="725" spans="8:9">
      <c r="H725" s="94">
        <f t="shared" si="21"/>
        <v>1500.1699199023105</v>
      </c>
      <c r="I725" s="173">
        <f t="shared" si="20"/>
        <v>4.5776478191112071</v>
      </c>
    </row>
    <row r="726" spans="8:9">
      <c r="H726" s="94">
        <f t="shared" si="21"/>
        <v>1500.1702399023106</v>
      </c>
      <c r="I726" s="173">
        <f t="shared" si="20"/>
        <v>4.5320269491872276</v>
      </c>
    </row>
    <row r="727" spans="8:9">
      <c r="H727" s="94">
        <f t="shared" si="21"/>
        <v>1500.1705599023107</v>
      </c>
      <c r="I727" s="173">
        <f t="shared" si="20"/>
        <v>4.4865735872709491</v>
      </c>
    </row>
    <row r="728" spans="8:9">
      <c r="H728" s="94">
        <f t="shared" si="21"/>
        <v>1500.1708799023108</v>
      </c>
      <c r="I728" s="173">
        <f t="shared" si="20"/>
        <v>4.4412918420325864</v>
      </c>
    </row>
    <row r="729" spans="8:9">
      <c r="H729" s="94">
        <f t="shared" si="21"/>
        <v>1500.1711999023109</v>
      </c>
      <c r="I729" s="173">
        <f t="shared" si="20"/>
        <v>4.3961857480223401</v>
      </c>
    </row>
    <row r="730" spans="8:9">
      <c r="H730" s="94">
        <f t="shared" si="21"/>
        <v>1500.171519902311</v>
      </c>
      <c r="I730" s="173">
        <f t="shared" si="20"/>
        <v>4.3512592653908966</v>
      </c>
    </row>
    <row r="731" spans="8:9">
      <c r="H731" s="94">
        <f t="shared" si="21"/>
        <v>1500.1718399023111</v>
      </c>
      <c r="I731" s="173">
        <f t="shared" si="20"/>
        <v>4.3065162796364129</v>
      </c>
    </row>
    <row r="732" spans="8:9">
      <c r="H732" s="94">
        <f t="shared" si="21"/>
        <v>1500.1721599023113</v>
      </c>
      <c r="I732" s="173">
        <f t="shared" si="20"/>
        <v>4.261960601377865</v>
      </c>
    </row>
    <row r="733" spans="8:9">
      <c r="H733" s="94">
        <f t="shared" si="21"/>
        <v>1500.1724799023114</v>
      </c>
      <c r="I733" s="173">
        <f t="shared" si="20"/>
        <v>4.2175959661545441</v>
      </c>
    </row>
    <row r="734" spans="8:9">
      <c r="H734" s="94">
        <f t="shared" si="21"/>
        <v>1500.1727999023115</v>
      </c>
      <c r="I734" s="173">
        <f t="shared" si="20"/>
        <v>4.1734260342515288</v>
      </c>
    </row>
    <row r="735" spans="8:9">
      <c r="H735" s="94">
        <f t="shared" si="21"/>
        <v>1500.1731199023116</v>
      </c>
      <c r="I735" s="173">
        <f t="shared" si="20"/>
        <v>4.1294543905509196</v>
      </c>
    </row>
    <row r="736" spans="8:9">
      <c r="H736" s="94">
        <f t="shared" si="21"/>
        <v>1500.1734399023117</v>
      </c>
      <c r="I736" s="173">
        <f t="shared" si="20"/>
        <v>4.0856845444086263</v>
      </c>
    </row>
    <row r="737" spans="8:9">
      <c r="H737" s="94">
        <f t="shared" si="21"/>
        <v>1500.1737599023118</v>
      </c>
      <c r="I737" s="173">
        <f t="shared" si="20"/>
        <v>4.0421199295564954</v>
      </c>
    </row>
    <row r="738" spans="8:9">
      <c r="H738" s="94">
        <f t="shared" si="21"/>
        <v>1500.1740799023119</v>
      </c>
      <c r="I738" s="173">
        <f t="shared" si="20"/>
        <v>3.9987639040295306</v>
      </c>
    </row>
    <row r="739" spans="8:9">
      <c r="H739" s="94">
        <f t="shared" si="21"/>
        <v>1500.174399902312</v>
      </c>
      <c r="I739" s="173">
        <f t="shared" si="20"/>
        <v>3.9556197501179988</v>
      </c>
    </row>
    <row r="740" spans="8:9">
      <c r="H740" s="94">
        <f t="shared" si="21"/>
        <v>1500.1747199023121</v>
      </c>
      <c r="I740" s="173">
        <f t="shared" si="20"/>
        <v>3.9126906743441348</v>
      </c>
    </row>
    <row r="741" spans="8:9">
      <c r="H741" s="94">
        <f t="shared" si="21"/>
        <v>1500.1750399023122</v>
      </c>
      <c r="I741" s="173">
        <f t="shared" si="20"/>
        <v>3.8699798074632197</v>
      </c>
    </row>
    <row r="742" spans="8:9">
      <c r="H742" s="94">
        <f t="shared" si="21"/>
        <v>1500.1753599023123</v>
      </c>
      <c r="I742" s="173">
        <f t="shared" si="20"/>
        <v>3.8274902044887655</v>
      </c>
    </row>
    <row r="743" spans="8:9">
      <c r="H743" s="94">
        <f t="shared" si="21"/>
        <v>1500.1756799023124</v>
      </c>
      <c r="I743" s="173">
        <f t="shared" si="20"/>
        <v>3.7852248447415184</v>
      </c>
    </row>
    <row r="744" spans="8:9">
      <c r="H744" s="94">
        <f t="shared" si="21"/>
        <v>1500.1759999023125</v>
      </c>
      <c r="I744" s="173">
        <f t="shared" si="20"/>
        <v>3.7431866319220184</v>
      </c>
    </row>
    <row r="745" spans="8:9">
      <c r="H745" s="94">
        <f t="shared" si="21"/>
        <v>1500.1763199023126</v>
      </c>
      <c r="I745" s="173">
        <f t="shared" si="20"/>
        <v>3.7013783942064276</v>
      </c>
    </row>
    <row r="746" spans="8:9">
      <c r="H746" s="94">
        <f t="shared" si="21"/>
        <v>1500.1766399023127</v>
      </c>
      <c r="I746" s="173">
        <f t="shared" si="20"/>
        <v>3.6598028843653219</v>
      </c>
    </row>
    <row r="747" spans="8:9">
      <c r="H747" s="94">
        <f t="shared" si="21"/>
        <v>1500.1769599023128</v>
      </c>
      <c r="I747" s="173">
        <f t="shared" si="20"/>
        <v>3.6184627799051583</v>
      </c>
    </row>
    <row r="748" spans="8:9">
      <c r="H748" s="94">
        <f t="shared" si="21"/>
        <v>1500.1772799023129</v>
      </c>
      <c r="I748" s="173">
        <f t="shared" si="20"/>
        <v>3.5773606832321034</v>
      </c>
    </row>
    <row r="749" spans="8:9">
      <c r="H749" s="94">
        <f t="shared" si="21"/>
        <v>1500.177599902313</v>
      </c>
      <c r="I749" s="173">
        <f t="shared" si="20"/>
        <v>3.5364991218379163</v>
      </c>
    </row>
    <row r="750" spans="8:9">
      <c r="H750" s="94">
        <f t="shared" si="21"/>
        <v>1500.1779199023131</v>
      </c>
      <c r="I750" s="173">
        <f t="shared" si="20"/>
        <v>3.4958805485075519</v>
      </c>
    </row>
    <row r="751" spans="8:9">
      <c r="H751" s="94">
        <f t="shared" si="21"/>
        <v>1500.1782399023132</v>
      </c>
      <c r="I751" s="173">
        <f t="shared" si="20"/>
        <v>3.4555073415481776</v>
      </c>
    </row>
    <row r="752" spans="8:9">
      <c r="H752" s="94">
        <f t="shared" si="21"/>
        <v>1500.1785599023133</v>
      </c>
      <c r="I752" s="173">
        <f t="shared" si="20"/>
        <v>3.4153818050392588</v>
      </c>
    </row>
    <row r="753" spans="8:9">
      <c r="H753" s="94">
        <f t="shared" si="21"/>
        <v>1500.1788799023134</v>
      </c>
      <c r="I753" s="173">
        <f t="shared" si="20"/>
        <v>3.3755061691033745</v>
      </c>
    </row>
    <row r="754" spans="8:9">
      <c r="H754" s="94">
        <f t="shared" si="21"/>
        <v>1500.1791999023135</v>
      </c>
      <c r="I754" s="173">
        <f t="shared" si="20"/>
        <v>3.3358825901974258</v>
      </c>
    </row>
    <row r="755" spans="8:9">
      <c r="H755" s="94">
        <f t="shared" si="21"/>
        <v>1500.1795199023136</v>
      </c>
      <c r="I755" s="173">
        <f t="shared" si="20"/>
        <v>3.2965131514238961</v>
      </c>
    </row>
    <row r="756" spans="8:9">
      <c r="H756" s="94">
        <f t="shared" si="21"/>
        <v>1500.1798399023137</v>
      </c>
      <c r="I756" s="173">
        <f t="shared" si="20"/>
        <v>3.2573998628617886</v>
      </c>
    </row>
    <row r="757" spans="8:9">
      <c r="H757" s="94">
        <f t="shared" si="21"/>
        <v>1500.1801599023138</v>
      </c>
      <c r="I757" s="173">
        <f t="shared" si="20"/>
        <v>3.218544661916908</v>
      </c>
    </row>
    <row r="758" spans="8:9">
      <c r="H758" s="94">
        <f t="shared" si="21"/>
        <v>1500.1804799023139</v>
      </c>
      <c r="I758" s="173">
        <f t="shared" si="20"/>
        <v>3.179949413691106</v>
      </c>
    </row>
    <row r="759" spans="8:9">
      <c r="H759" s="94">
        <f t="shared" si="21"/>
        <v>1500.180799902314</v>
      </c>
      <c r="I759" s="173">
        <f t="shared" si="20"/>
        <v>3.1416159113701378</v>
      </c>
    </row>
    <row r="760" spans="8:9">
      <c r="H760" s="94">
        <f t="shared" si="21"/>
        <v>1500.1811199023141</v>
      </c>
      <c r="I760" s="173">
        <f t="shared" si="20"/>
        <v>3.1035458766297515</v>
      </c>
    </row>
    <row r="761" spans="8:9">
      <c r="H761" s="94">
        <f t="shared" si="21"/>
        <v>1500.1814399023142</v>
      </c>
      <c r="I761" s="173">
        <f t="shared" si="20"/>
        <v>3.0657409600596361</v>
      </c>
    </row>
    <row r="762" spans="8:9">
      <c r="H762" s="94">
        <f t="shared" si="21"/>
        <v>1500.1817599023143</v>
      </c>
      <c r="I762" s="173">
        <f t="shared" si="20"/>
        <v>3.0282027416048605</v>
      </c>
    </row>
    <row r="763" spans="8:9">
      <c r="H763" s="94">
        <f t="shared" si="21"/>
        <v>1500.1820799023144</v>
      </c>
      <c r="I763" s="173">
        <f t="shared" si="20"/>
        <v>2.9909327310244129</v>
      </c>
    </row>
    <row r="764" spans="8:9">
      <c r="H764" s="94">
        <f t="shared" si="21"/>
        <v>1500.1823999023145</v>
      </c>
      <c r="I764" s="173">
        <f t="shared" si="20"/>
        <v>2.95393236836646</v>
      </c>
    </row>
    <row r="765" spans="8:9">
      <c r="H765" s="94">
        <f t="shared" si="21"/>
        <v>1500.1827199023146</v>
      </c>
      <c r="I765" s="173">
        <f t="shared" si="20"/>
        <v>2.9172030244599423</v>
      </c>
    </row>
    <row r="766" spans="8:9">
      <c r="H766" s="94">
        <f t="shared" si="21"/>
        <v>1500.1830399023147</v>
      </c>
      <c r="I766" s="173">
        <f t="shared" si="20"/>
        <v>2.88074600142212</v>
      </c>
    </row>
    <row r="767" spans="8:9">
      <c r="H767" s="94">
        <f t="shared" si="21"/>
        <v>1500.1833599023148</v>
      </c>
      <c r="I767" s="173">
        <f t="shared" si="20"/>
        <v>2.8445625331816626</v>
      </c>
    </row>
    <row r="768" spans="8:9">
      <c r="H768" s="94">
        <f t="shared" si="21"/>
        <v>1500.1836799023149</v>
      </c>
      <c r="I768" s="173">
        <f t="shared" si="20"/>
        <v>2.8086537860169161</v>
      </c>
    </row>
    <row r="769" spans="8:9">
      <c r="H769" s="94">
        <f t="shared" si="21"/>
        <v>1500.183999902315</v>
      </c>
      <c r="I769" s="173">
        <f t="shared" si="20"/>
        <v>2.7730208591089247</v>
      </c>
    </row>
    <row r="770" spans="8:9">
      <c r="H770" s="94">
        <f t="shared" si="21"/>
        <v>1500.1843199023151</v>
      </c>
      <c r="I770" s="173">
        <f t="shared" si="20"/>
        <v>2.7376647851088287</v>
      </c>
    </row>
    <row r="771" spans="8:9">
      <c r="H771" s="94">
        <f t="shared" si="21"/>
        <v>1500.1846399023152</v>
      </c>
      <c r="I771" s="173">
        <f t="shared" si="20"/>
        <v>2.7025865307192358</v>
      </c>
    </row>
    <row r="772" spans="8:9">
      <c r="H772" s="94">
        <f t="shared" si="21"/>
        <v>1500.1849599023153</v>
      </c>
      <c r="I772" s="173">
        <f t="shared" si="20"/>
        <v>2.6677869972891672</v>
      </c>
    </row>
    <row r="773" spans="8:9">
      <c r="H773" s="94">
        <f t="shared" si="21"/>
        <v>1500.1852799023154</v>
      </c>
      <c r="I773" s="173">
        <f t="shared" si="20"/>
        <v>2.6332670214221698</v>
      </c>
    </row>
    <row r="774" spans="8:9">
      <c r="H774" s="94">
        <f t="shared" si="21"/>
        <v>1500.1855999023155</v>
      </c>
      <c r="I774" s="173">
        <f t="shared" ref="I774:I837" si="22">EXP(-((H774-$C$7)^2)/(2*$C$6^2))/(SQRT(2*PI())*$C$6)</f>
        <v>2.5990273755972146</v>
      </c>
    </row>
    <row r="775" spans="8:9">
      <c r="H775" s="94">
        <f t="shared" ref="H775:H838" si="23">H774+$I$65</f>
        <v>1500.1859199023156</v>
      </c>
      <c r="I775" s="173">
        <f t="shared" si="22"/>
        <v>2.5650687688019556</v>
      </c>
    </row>
    <row r="776" spans="8:9">
      <c r="H776" s="94">
        <f t="shared" si="23"/>
        <v>1500.1862399023157</v>
      </c>
      <c r="I776" s="173">
        <f t="shared" si="22"/>
        <v>2.5313918471779626</v>
      </c>
    </row>
    <row r="777" spans="8:9">
      <c r="H777" s="94">
        <f t="shared" si="23"/>
        <v>1500.1865599023158</v>
      </c>
      <c r="I777" s="173">
        <f t="shared" si="22"/>
        <v>2.4979971946775237</v>
      </c>
    </row>
    <row r="778" spans="8:9">
      <c r="H778" s="94">
        <f t="shared" si="23"/>
        <v>1500.1868799023159</v>
      </c>
      <c r="I778" s="173">
        <f t="shared" si="22"/>
        <v>2.4648853337316119</v>
      </c>
    </row>
    <row r="779" spans="8:9">
      <c r="H779" s="94">
        <f t="shared" si="23"/>
        <v>1500.187199902316</v>
      </c>
      <c r="I779" s="173">
        <f t="shared" si="22"/>
        <v>2.4320567259286214</v>
      </c>
    </row>
    <row r="780" spans="8:9">
      <c r="H780" s="94">
        <f t="shared" si="23"/>
        <v>1500.1875199023161</v>
      </c>
      <c r="I780" s="173">
        <f t="shared" si="22"/>
        <v>2.3995117727034607</v>
      </c>
    </row>
    <row r="781" spans="8:9">
      <c r="H781" s="94">
        <f t="shared" si="23"/>
        <v>1500.1878399023162</v>
      </c>
      <c r="I781" s="173">
        <f t="shared" si="22"/>
        <v>2.3672508160366159</v>
      </c>
    </row>
    <row r="782" spans="8:9">
      <c r="H782" s="94">
        <f t="shared" si="23"/>
        <v>1500.1881599023163</v>
      </c>
      <c r="I782" s="173">
        <f t="shared" si="22"/>
        <v>2.3352741391627774</v>
      </c>
    </row>
    <row r="783" spans="8:9">
      <c r="H783" s="94">
        <f t="shared" si="23"/>
        <v>1500.1884799023164</v>
      </c>
      <c r="I783" s="173">
        <f t="shared" si="22"/>
        <v>2.3035819672886326</v>
      </c>
    </row>
    <row r="784" spans="8:9">
      <c r="H784" s="94">
        <f t="shared" si="23"/>
        <v>1500.1887999023165</v>
      </c>
      <c r="I784" s="173">
        <f t="shared" si="22"/>
        <v>2.2721744683194265</v>
      </c>
    </row>
    <row r="785" spans="8:9">
      <c r="H785" s="94">
        <f t="shared" si="23"/>
        <v>1500.1891199023166</v>
      </c>
      <c r="I785" s="173">
        <f t="shared" si="22"/>
        <v>2.2410517535938985</v>
      </c>
    </row>
    <row r="786" spans="8:9">
      <c r="H786" s="94">
        <f t="shared" si="23"/>
        <v>1500.1894399023167</v>
      </c>
      <c r="I786" s="173">
        <f t="shared" si="22"/>
        <v>2.210213878627199</v>
      </c>
    </row>
    <row r="787" spans="8:9">
      <c r="H787" s="94">
        <f t="shared" si="23"/>
        <v>1500.1897599023168</v>
      </c>
      <c r="I787" s="173">
        <f t="shared" si="22"/>
        <v>2.1796608438613947</v>
      </c>
    </row>
    <row r="788" spans="8:9">
      <c r="H788" s="94">
        <f t="shared" si="23"/>
        <v>1500.1900799023169</v>
      </c>
      <c r="I788" s="173">
        <f t="shared" si="22"/>
        <v>2.1493925954231679</v>
      </c>
    </row>
    <row r="789" spans="8:9">
      <c r="H789" s="94">
        <f t="shared" si="23"/>
        <v>1500.190399902317</v>
      </c>
      <c r="I789" s="173">
        <f t="shared" si="22"/>
        <v>2.1194090258883285</v>
      </c>
    </row>
    <row r="790" spans="8:9">
      <c r="H790" s="94">
        <f t="shared" si="23"/>
        <v>1500.1907199023171</v>
      </c>
      <c r="I790" s="173">
        <f t="shared" si="22"/>
        <v>2.0897099750527515</v>
      </c>
    </row>
    <row r="791" spans="8:9">
      <c r="H791" s="94">
        <f t="shared" si="23"/>
        <v>1500.1910399023172</v>
      </c>
      <c r="I791" s="173">
        <f t="shared" si="22"/>
        <v>2.0602952307093543</v>
      </c>
    </row>
    <row r="792" spans="8:9">
      <c r="H792" s="94">
        <f t="shared" si="23"/>
        <v>1500.1913599023173</v>
      </c>
      <c r="I792" s="173">
        <f t="shared" si="22"/>
        <v>2.0311645294307299</v>
      </c>
    </row>
    <row r="793" spans="8:9">
      <c r="H793" s="94">
        <f t="shared" si="23"/>
        <v>1500.1916799023174</v>
      </c>
      <c r="I793" s="173">
        <f t="shared" si="22"/>
        <v>2.0023175573570722</v>
      </c>
    </row>
    <row r="794" spans="8:9">
      <c r="H794" s="94">
        <f t="shared" si="23"/>
        <v>1500.1919999023175</v>
      </c>
      <c r="I794" s="173">
        <f t="shared" si="22"/>
        <v>1.9737539509890016</v>
      </c>
    </row>
    <row r="795" spans="8:9">
      <c r="H795" s="94">
        <f t="shared" si="23"/>
        <v>1500.1923199023176</v>
      </c>
      <c r="I795" s="173">
        <f t="shared" si="22"/>
        <v>1.945473297984929</v>
      </c>
    </row>
    <row r="796" spans="8:9">
      <c r="H796" s="94">
        <f t="shared" si="23"/>
        <v>1500.1926399023178</v>
      </c>
      <c r="I796" s="173">
        <f t="shared" si="22"/>
        <v>1.9174751379625881</v>
      </c>
    </row>
    <row r="797" spans="8:9">
      <c r="H797" s="94">
        <f t="shared" si="23"/>
        <v>1500.1929599023179</v>
      </c>
      <c r="I797" s="173">
        <f t="shared" si="22"/>
        <v>1.8897589633043732</v>
      </c>
    </row>
    <row r="798" spans="8:9">
      <c r="H798" s="94">
        <f t="shared" si="23"/>
        <v>1500.193279902318</v>
      </c>
      <c r="I798" s="173">
        <f t="shared" si="22"/>
        <v>1.8623242199661132</v>
      </c>
    </row>
    <row r="799" spans="8:9">
      <c r="H799" s="94">
        <f t="shared" si="23"/>
        <v>1500.1935999023181</v>
      </c>
      <c r="I799" s="173">
        <f t="shared" si="22"/>
        <v>1.8351703082889335</v>
      </c>
    </row>
    <row r="800" spans="8:9">
      <c r="H800" s="94">
        <f t="shared" si="23"/>
        <v>1500.1939199023182</v>
      </c>
      <c r="I800" s="173">
        <f t="shared" si="22"/>
        <v>1.8082965838138438</v>
      </c>
    </row>
    <row r="801" spans="8:9">
      <c r="H801" s="94">
        <f t="shared" si="23"/>
        <v>1500.1942399023183</v>
      </c>
      <c r="I801" s="173">
        <f t="shared" si="22"/>
        <v>1.7817023580987108</v>
      </c>
    </row>
    <row r="802" spans="8:9">
      <c r="H802" s="94">
        <f t="shared" si="23"/>
        <v>1500.1945599023184</v>
      </c>
      <c r="I802" s="173">
        <f t="shared" si="22"/>
        <v>1.7553868995372572</v>
      </c>
    </row>
    <row r="803" spans="8:9">
      <c r="H803" s="94">
        <f t="shared" si="23"/>
        <v>1500.1948799023185</v>
      </c>
      <c r="I803" s="173">
        <f t="shared" si="22"/>
        <v>1.7293494341797575</v>
      </c>
    </row>
    <row r="804" spans="8:9">
      <c r="H804" s="94">
        <f t="shared" si="23"/>
        <v>1500.1951999023186</v>
      </c>
      <c r="I804" s="173">
        <f t="shared" si="22"/>
        <v>1.7035891465550852</v>
      </c>
    </row>
    <row r="805" spans="8:9">
      <c r="H805" s="94">
        <f t="shared" si="23"/>
        <v>1500.1955199023187</v>
      </c>
      <c r="I805" s="173">
        <f t="shared" si="22"/>
        <v>1.6781051804937814</v>
      </c>
    </row>
    <row r="806" spans="8:9">
      <c r="H806" s="94">
        <f t="shared" si="23"/>
        <v>1500.1958399023188</v>
      </c>
      <c r="I806" s="173">
        <f t="shared" si="22"/>
        <v>1.6528966399518132</v>
      </c>
    </row>
    <row r="807" spans="8:9">
      <c r="H807" s="94">
        <f t="shared" si="23"/>
        <v>1500.1961599023189</v>
      </c>
      <c r="I807" s="173">
        <f t="shared" si="22"/>
        <v>1.6279625898347028</v>
      </c>
    </row>
    <row r="808" spans="8:9">
      <c r="H808" s="94">
        <f t="shared" si="23"/>
        <v>1500.196479902319</v>
      </c>
      <c r="I808" s="173">
        <f t="shared" si="22"/>
        <v>1.6033020568216976</v>
      </c>
    </row>
    <row r="809" spans="8:9">
      <c r="H809" s="94">
        <f t="shared" si="23"/>
        <v>1500.1967999023191</v>
      </c>
      <c r="I809" s="173">
        <f t="shared" si="22"/>
        <v>1.5789140301896838</v>
      </c>
    </row>
    <row r="810" spans="8:9">
      <c r="H810" s="94">
        <f t="shared" si="23"/>
        <v>1500.1971199023192</v>
      </c>
      <c r="I810" s="173">
        <f t="shared" si="22"/>
        <v>1.5547974626365142</v>
      </c>
    </row>
    <row r="811" spans="8:9">
      <c r="H811" s="94">
        <f t="shared" si="23"/>
        <v>1500.1974399023193</v>
      </c>
      <c r="I811" s="173">
        <f t="shared" si="22"/>
        <v>1.5309512711034543</v>
      </c>
    </row>
    <row r="812" spans="8:9">
      <c r="H812" s="94">
        <f t="shared" si="23"/>
        <v>1500.1977599023194</v>
      </c>
      <c r="I812" s="173">
        <f t="shared" si="22"/>
        <v>1.5073743375964548</v>
      </c>
    </row>
    <row r="813" spans="8:9">
      <c r="H813" s="94">
        <f t="shared" si="23"/>
        <v>1500.1980799023195</v>
      </c>
      <c r="I813" s="173">
        <f t="shared" si="22"/>
        <v>1.4840655100059372</v>
      </c>
    </row>
    <row r="814" spans="8:9">
      <c r="H814" s="94">
        <f t="shared" si="23"/>
        <v>1500.1983999023196</v>
      </c>
      <c r="I814" s="173">
        <f t="shared" si="22"/>
        <v>1.4610236029248185</v>
      </c>
    </row>
    <row r="815" spans="8:9">
      <c r="H815" s="94">
        <f t="shared" si="23"/>
        <v>1500.1987199023197</v>
      </c>
      <c r="I815" s="173">
        <f t="shared" si="22"/>
        <v>1.4382473984644835</v>
      </c>
    </row>
    <row r="816" spans="8:9">
      <c r="H816" s="94">
        <f t="shared" si="23"/>
        <v>1500.1990399023198</v>
      </c>
      <c r="I816" s="173">
        <f t="shared" si="22"/>
        <v>1.4157356470684284</v>
      </c>
    </row>
    <row r="817" spans="8:9">
      <c r="H817" s="94">
        <f t="shared" si="23"/>
        <v>1500.1993599023199</v>
      </c>
      <c r="I817" s="173">
        <f t="shared" si="22"/>
        <v>1.3934870683232965</v>
      </c>
    </row>
    <row r="818" spans="8:9">
      <c r="H818" s="94">
        <f t="shared" si="23"/>
        <v>1500.19967990232</v>
      </c>
      <c r="I818" s="173">
        <f t="shared" si="22"/>
        <v>1.3715003517670474</v>
      </c>
    </row>
    <row r="819" spans="8:9">
      <c r="H819" s="94">
        <f t="shared" si="23"/>
        <v>1500.1999999023201</v>
      </c>
      <c r="I819" s="173">
        <f t="shared" si="22"/>
        <v>1.3497741576939848</v>
      </c>
    </row>
    <row r="820" spans="8:9">
      <c r="H820" s="94">
        <f t="shared" si="23"/>
        <v>1500.2003199023202</v>
      </c>
      <c r="I820" s="173">
        <f t="shared" si="22"/>
        <v>1.3283071179563963</v>
      </c>
    </row>
    <row r="821" spans="8:9">
      <c r="H821" s="94">
        <f t="shared" si="23"/>
        <v>1500.2006399023203</v>
      </c>
      <c r="I821" s="173">
        <f t="shared" si="22"/>
        <v>1.307097836762545</v>
      </c>
    </row>
    <row r="822" spans="8:9">
      <c r="H822" s="94">
        <f t="shared" si="23"/>
        <v>1500.2009599023204</v>
      </c>
      <c r="I822" s="173">
        <f t="shared" si="22"/>
        <v>1.2861448914707745</v>
      </c>
    </row>
    <row r="823" spans="8:9">
      <c r="H823" s="94">
        <f t="shared" si="23"/>
        <v>1500.2012799023205</v>
      </c>
      <c r="I823" s="173">
        <f t="shared" si="22"/>
        <v>1.2654468333794793</v>
      </c>
    </row>
    <row r="824" spans="8:9">
      <c r="H824" s="94">
        <f t="shared" si="23"/>
        <v>1500.2015999023206</v>
      </c>
      <c r="I824" s="173">
        <f t="shared" si="22"/>
        <v>1.2450021885127083</v>
      </c>
    </row>
    <row r="825" spans="8:9">
      <c r="H825" s="94">
        <f t="shared" si="23"/>
        <v>1500.2019199023207</v>
      </c>
      <c r="I825" s="173">
        <f t="shared" si="22"/>
        <v>1.2248094584011762</v>
      </c>
    </row>
    <row r="826" spans="8:9">
      <c r="H826" s="94">
        <f t="shared" si="23"/>
        <v>1500.2022399023208</v>
      </c>
      <c r="I826" s="173">
        <f t="shared" si="22"/>
        <v>1.2048671208584523</v>
      </c>
    </row>
    <row r="827" spans="8:9">
      <c r="H827" s="94">
        <f t="shared" si="23"/>
        <v>1500.2025599023209</v>
      </c>
      <c r="I827" s="173">
        <f t="shared" si="22"/>
        <v>1.1851736307521148</v>
      </c>
    </row>
    <row r="828" spans="8:9">
      <c r="H828" s="94">
        <f t="shared" si="23"/>
        <v>1500.202879902321</v>
      </c>
      <c r="I828" s="173">
        <f t="shared" si="22"/>
        <v>1.1657274207696573</v>
      </c>
    </row>
    <row r="829" spans="8:9">
      <c r="H829" s="94">
        <f t="shared" si="23"/>
        <v>1500.2031999023211</v>
      </c>
      <c r="I829" s="173">
        <f t="shared" si="22"/>
        <v>1.1465269021789328</v>
      </c>
    </row>
    <row r="830" spans="8:9">
      <c r="H830" s="94">
        <f t="shared" si="23"/>
        <v>1500.2035199023212</v>
      </c>
      <c r="I830" s="173">
        <f t="shared" si="22"/>
        <v>1.1275704655829561</v>
      </c>
    </row>
    <row r="831" spans="8:9">
      <c r="H831" s="94">
        <f t="shared" si="23"/>
        <v>1500.2038399023213</v>
      </c>
      <c r="I831" s="173">
        <f t="shared" si="22"/>
        <v>1.1088564816688378</v>
      </c>
    </row>
    <row r="832" spans="8:9">
      <c r="H832" s="94">
        <f t="shared" si="23"/>
        <v>1500.2041599023214</v>
      </c>
      <c r="I832" s="173">
        <f t="shared" si="22"/>
        <v>1.0903833019506999</v>
      </c>
    </row>
    <row r="833" spans="8:9">
      <c r="H833" s="94">
        <f t="shared" si="23"/>
        <v>1500.2044799023215</v>
      </c>
      <c r="I833" s="173">
        <f t="shared" si="22"/>
        <v>1.0721492595063482</v>
      </c>
    </row>
    <row r="834" spans="8:9">
      <c r="H834" s="94">
        <f t="shared" si="23"/>
        <v>1500.2047999023216</v>
      </c>
      <c r="I834" s="173">
        <f t="shared" si="22"/>
        <v>1.0541526697075656</v>
      </c>
    </row>
    <row r="835" spans="8:9">
      <c r="H835" s="94">
        <f t="shared" si="23"/>
        <v>1500.2051199023217</v>
      </c>
      <c r="I835" s="173">
        <f t="shared" si="22"/>
        <v>1.0363918309438165</v>
      </c>
    </row>
    <row r="836" spans="8:9">
      <c r="H836" s="94">
        <f t="shared" si="23"/>
        <v>1500.2054399023218</v>
      </c>
      <c r="I836" s="173">
        <f t="shared" si="22"/>
        <v>1.0188650253392297</v>
      </c>
    </row>
    <row r="837" spans="8:9">
      <c r="H837" s="94">
        <f t="shared" si="23"/>
        <v>1500.2057599023219</v>
      </c>
      <c r="I837" s="173">
        <f t="shared" si="22"/>
        <v>1.0015705194626745</v>
      </c>
    </row>
    <row r="838" spans="8:9">
      <c r="H838" s="94">
        <f t="shared" si="23"/>
        <v>1500.206079902322</v>
      </c>
      <c r="I838" s="173">
        <f t="shared" ref="I838:I901" si="24">EXP(-((H838-$C$7)^2)/(2*$C$6^2))/(SQRT(2*PI())*$C$6)</f>
        <v>0.98450656503079192</v>
      </c>
    </row>
    <row r="839" spans="8:9">
      <c r="H839" s="94">
        <f t="shared" ref="H839:H902" si="25">H838+$I$65</f>
        <v>1500.2063999023221</v>
      </c>
      <c r="I839" s="173">
        <f t="shared" si="24"/>
        <v>0.96767139960382431</v>
      </c>
    </row>
    <row r="840" spans="8:9">
      <c r="H840" s="94">
        <f t="shared" si="25"/>
        <v>1500.2067199023222</v>
      </c>
      <c r="I840" s="173">
        <f t="shared" si="24"/>
        <v>0.95106324727410663</v>
      </c>
    </row>
    <row r="841" spans="8:9">
      <c r="H841" s="94">
        <f t="shared" si="25"/>
        <v>1500.2070399023223</v>
      </c>
      <c r="I841" s="173">
        <f t="shared" si="24"/>
        <v>0.93468031934707263</v>
      </c>
    </row>
    <row r="842" spans="8:9">
      <c r="H842" s="94">
        <f t="shared" si="25"/>
        <v>1500.2073599023224</v>
      </c>
      <c r="I842" s="173">
        <f t="shared" si="24"/>
        <v>0.91852081501465943</v>
      </c>
    </row>
    <row r="843" spans="8:9">
      <c r="H843" s="94">
        <f t="shared" si="25"/>
        <v>1500.2076799023225</v>
      </c>
      <c r="I843" s="173">
        <f t="shared" si="24"/>
        <v>0.90258292202096879</v>
      </c>
    </row>
    <row r="844" spans="8:9">
      <c r="H844" s="94">
        <f t="shared" si="25"/>
        <v>1500.2079999023226</v>
      </c>
      <c r="I844" s="173">
        <f t="shared" si="24"/>
        <v>0.88686481732007805</v>
      </c>
    </row>
    <row r="845" spans="8:9">
      <c r="H845" s="94">
        <f t="shared" si="25"/>
        <v>1500.2083199023227</v>
      </c>
      <c r="I845" s="173">
        <f t="shared" si="24"/>
        <v>0.87136466772587606</v>
      </c>
    </row>
    <row r="846" spans="8:9">
      <c r="H846" s="94">
        <f t="shared" si="25"/>
        <v>1500.2086399023228</v>
      </c>
      <c r="I846" s="173">
        <f t="shared" si="24"/>
        <v>0.856080630553824</v>
      </c>
    </row>
    <row r="847" spans="8:9">
      <c r="H847" s="94">
        <f t="shared" si="25"/>
        <v>1500.2089599023229</v>
      </c>
      <c r="I847" s="173">
        <f t="shared" si="24"/>
        <v>0.84101085425452859</v>
      </c>
    </row>
    <row r="848" spans="8:9">
      <c r="H848" s="94">
        <f t="shared" si="25"/>
        <v>1500.209279902323</v>
      </c>
      <c r="I848" s="173">
        <f t="shared" si="24"/>
        <v>0.82615347903903757</v>
      </c>
    </row>
    <row r="849" spans="8:9">
      <c r="H849" s="94">
        <f t="shared" si="25"/>
        <v>1500.2095999023231</v>
      </c>
      <c r="I849" s="173">
        <f t="shared" si="24"/>
        <v>0.81150663749576002</v>
      </c>
    </row>
    <row r="850" spans="8:9">
      <c r="H850" s="94">
        <f t="shared" si="25"/>
        <v>1500.2099199023232</v>
      </c>
      <c r="I850" s="173">
        <f t="shared" si="24"/>
        <v>0.797068455198925</v>
      </c>
    </row>
    <row r="851" spans="8:9">
      <c r="H851" s="94">
        <f t="shared" si="25"/>
        <v>1500.2102399023233</v>
      </c>
      <c r="I851" s="173">
        <f t="shared" si="24"/>
        <v>0.78283705130849468</v>
      </c>
    </row>
    <row r="852" spans="8:9">
      <c r="H852" s="94">
        <f t="shared" si="25"/>
        <v>1500.2105599023234</v>
      </c>
      <c r="I852" s="173">
        <f t="shared" si="24"/>
        <v>0.76881053916146502</v>
      </c>
    </row>
    <row r="853" spans="8:9">
      <c r="H853" s="94">
        <f t="shared" si="25"/>
        <v>1500.2108799023235</v>
      </c>
      <c r="I853" s="173">
        <f t="shared" si="24"/>
        <v>0.75498702685446373</v>
      </c>
    </row>
    <row r="854" spans="8:9">
      <c r="H854" s="94">
        <f t="shared" si="25"/>
        <v>1500.2111999023236</v>
      </c>
      <c r="I854" s="173">
        <f t="shared" si="24"/>
        <v>0.74136461781759577</v>
      </c>
    </row>
    <row r="855" spans="8:9">
      <c r="H855" s="94">
        <f t="shared" si="25"/>
        <v>1500.2115199023237</v>
      </c>
      <c r="I855" s="173">
        <f t="shared" si="24"/>
        <v>0.72794141137947133</v>
      </c>
    </row>
    <row r="856" spans="8:9">
      <c r="H856" s="94">
        <f t="shared" si="25"/>
        <v>1500.2118399023238</v>
      </c>
      <c r="I856" s="173">
        <f t="shared" si="24"/>
        <v>0.71471550332335099</v>
      </c>
    </row>
    <row r="857" spans="8:9">
      <c r="H857" s="94">
        <f t="shared" si="25"/>
        <v>1500.2121599023239</v>
      </c>
      <c r="I857" s="173">
        <f t="shared" si="24"/>
        <v>0.70168498643436905</v>
      </c>
    </row>
    <row r="858" spans="8:9">
      <c r="H858" s="94">
        <f t="shared" si="25"/>
        <v>1500.212479902324</v>
      </c>
      <c r="I858" s="173">
        <f t="shared" si="24"/>
        <v>0.68884795103777718</v>
      </c>
    </row>
    <row r="859" spans="8:9">
      <c r="H859" s="94">
        <f t="shared" si="25"/>
        <v>1500.2127999023242</v>
      </c>
      <c r="I859" s="173">
        <f t="shared" si="24"/>
        <v>0.67620248552817763</v>
      </c>
    </row>
    <row r="860" spans="8:9">
      <c r="H860" s="94">
        <f t="shared" si="25"/>
        <v>1500.2131199023243</v>
      </c>
      <c r="I860" s="173">
        <f t="shared" si="24"/>
        <v>0.66374667688969857</v>
      </c>
    </row>
    <row r="861" spans="8:9">
      <c r="H861" s="94">
        <f t="shared" si="25"/>
        <v>1500.2134399023244</v>
      </c>
      <c r="I861" s="173">
        <f t="shared" si="24"/>
        <v>0.65147861120708739</v>
      </c>
    </row>
    <row r="862" spans="8:9">
      <c r="H862" s="94">
        <f t="shared" si="25"/>
        <v>1500.2137599023245</v>
      </c>
      <c r="I862" s="173">
        <f t="shared" si="24"/>
        <v>0.63939637416768869</v>
      </c>
    </row>
    <row r="863" spans="8:9">
      <c r="H863" s="94">
        <f t="shared" si="25"/>
        <v>1500.2140799023246</v>
      </c>
      <c r="I863" s="173">
        <f t="shared" si="24"/>
        <v>0.62749805155428695</v>
      </c>
    </row>
    <row r="864" spans="8:9">
      <c r="H864" s="94">
        <f t="shared" si="25"/>
        <v>1500.2143999023247</v>
      </c>
      <c r="I864" s="173">
        <f t="shared" si="24"/>
        <v>0.61578172972879719</v>
      </c>
    </row>
    <row r="865" spans="8:9">
      <c r="H865" s="94">
        <f t="shared" si="25"/>
        <v>1500.2147199023248</v>
      </c>
      <c r="I865" s="173">
        <f t="shared" si="24"/>
        <v>0.60424549610677958</v>
      </c>
    </row>
    <row r="866" spans="8:9">
      <c r="H866" s="94">
        <f t="shared" si="25"/>
        <v>1500.2150399023249</v>
      </c>
      <c r="I866" s="173">
        <f t="shared" si="24"/>
        <v>0.59288743962278423</v>
      </c>
    </row>
    <row r="867" spans="8:9">
      <c r="H867" s="94">
        <f t="shared" si="25"/>
        <v>1500.215359902325</v>
      </c>
      <c r="I867" s="173">
        <f t="shared" si="24"/>
        <v>0.58170565118650508</v>
      </c>
    </row>
    <row r="868" spans="8:9">
      <c r="H868" s="94">
        <f t="shared" si="25"/>
        <v>1500.2156799023251</v>
      </c>
      <c r="I868" s="173">
        <f t="shared" si="24"/>
        <v>0.57069822412974858</v>
      </c>
    </row>
    <row r="869" spans="8:9">
      <c r="H869" s="94">
        <f t="shared" si="25"/>
        <v>1500.2159999023252</v>
      </c>
      <c r="I869" s="173">
        <f t="shared" si="24"/>
        <v>0.55986325464422348</v>
      </c>
    </row>
    <row r="870" spans="8:9">
      <c r="H870" s="94">
        <f t="shared" si="25"/>
        <v>1500.2163199023253</v>
      </c>
      <c r="I870" s="173">
        <f t="shared" si="24"/>
        <v>0.54919884221014881</v>
      </c>
    </row>
    <row r="871" spans="8:9">
      <c r="H871" s="94">
        <f t="shared" si="25"/>
        <v>1500.2166399023254</v>
      </c>
      <c r="I871" s="173">
        <f t="shared" si="24"/>
        <v>0.53870309001569738</v>
      </c>
    </row>
    <row r="872" spans="8:9">
      <c r="H872" s="94">
        <f t="shared" si="25"/>
        <v>1500.2169599023255</v>
      </c>
      <c r="I872" s="173">
        <f t="shared" si="24"/>
        <v>0.52837410536729135</v>
      </c>
    </row>
    <row r="873" spans="8:9">
      <c r="H873" s="94">
        <f t="shared" si="25"/>
        <v>1500.2172799023256</v>
      </c>
      <c r="I873" s="173">
        <f t="shared" si="24"/>
        <v>0.5182100000907589</v>
      </c>
    </row>
    <row r="874" spans="8:9">
      <c r="H874" s="94">
        <f t="shared" si="25"/>
        <v>1500.2175999023257</v>
      </c>
      <c r="I874" s="173">
        <f t="shared" si="24"/>
        <v>0.50820889092338428</v>
      </c>
    </row>
    <row r="875" spans="8:9">
      <c r="H875" s="94">
        <f t="shared" si="25"/>
        <v>1500.2179199023258</v>
      </c>
      <c r="I875" s="173">
        <f t="shared" si="24"/>
        <v>0.49836889989686961</v>
      </c>
    </row>
    <row r="876" spans="8:9">
      <c r="H876" s="94">
        <f t="shared" si="25"/>
        <v>1500.2182399023259</v>
      </c>
      <c r="I876" s="173">
        <f t="shared" si="24"/>
        <v>0.48868815471124227</v>
      </c>
    </row>
    <row r="877" spans="8:9">
      <c r="H877" s="94">
        <f t="shared" si="25"/>
        <v>1500.218559902326</v>
      </c>
      <c r="I877" s="173">
        <f t="shared" si="24"/>
        <v>0.47916478909973542</v>
      </c>
    </row>
    <row r="878" spans="8:9">
      <c r="H878" s="94">
        <f t="shared" si="25"/>
        <v>1500.2188799023261</v>
      </c>
      <c r="I878" s="173">
        <f t="shared" si="24"/>
        <v>0.46979694318468462</v>
      </c>
    </row>
    <row r="879" spans="8:9">
      <c r="H879" s="94">
        <f t="shared" si="25"/>
        <v>1500.2191999023262</v>
      </c>
      <c r="I879" s="173">
        <f t="shared" si="24"/>
        <v>0.4605827638244725</v>
      </c>
    </row>
    <row r="880" spans="8:9">
      <c r="H880" s="94">
        <f t="shared" si="25"/>
        <v>1500.2195199023263</v>
      </c>
      <c r="I880" s="173">
        <f t="shared" si="24"/>
        <v>0.45152040495156959</v>
      </c>
    </row>
    <row r="881" spans="8:9">
      <c r="H881" s="94">
        <f t="shared" si="25"/>
        <v>1500.2198399023264</v>
      </c>
      <c r="I881" s="173">
        <f t="shared" si="24"/>
        <v>0.44260802790171178</v>
      </c>
    </row>
    <row r="882" spans="8:9">
      <c r="H882" s="94">
        <f t="shared" si="25"/>
        <v>1500.2201599023265</v>
      </c>
      <c r="I882" s="173">
        <f t="shared" si="24"/>
        <v>0.43384380173426923</v>
      </c>
    </row>
    <row r="883" spans="8:9">
      <c r="H883" s="94">
        <f t="shared" si="25"/>
        <v>1500.2204799023266</v>
      </c>
      <c r="I883" s="173">
        <f t="shared" si="24"/>
        <v>0.42522590354385281</v>
      </c>
    </row>
    <row r="884" spans="8:9">
      <c r="H884" s="94">
        <f t="shared" si="25"/>
        <v>1500.2207999023267</v>
      </c>
      <c r="I884" s="173">
        <f t="shared" si="24"/>
        <v>0.41675251876321417</v>
      </c>
    </row>
    <row r="885" spans="8:9">
      <c r="H885" s="94">
        <f t="shared" si="25"/>
        <v>1500.2211199023268</v>
      </c>
      <c r="I885" s="173">
        <f t="shared" si="24"/>
        <v>0.40842184145749932</v>
      </c>
    </row>
    <row r="886" spans="8:9">
      <c r="H886" s="94">
        <f t="shared" si="25"/>
        <v>1500.2214399023269</v>
      </c>
      <c r="I886" s="173">
        <f t="shared" si="24"/>
        <v>0.40023207460991095</v>
      </c>
    </row>
    <row r="887" spans="8:9">
      <c r="H887" s="94">
        <f t="shared" si="25"/>
        <v>1500.221759902327</v>
      </c>
      <c r="I887" s="173">
        <f t="shared" si="24"/>
        <v>0.39218143039884729</v>
      </c>
    </row>
    <row r="888" spans="8:9">
      <c r="H888" s="94">
        <f t="shared" si="25"/>
        <v>1500.2220799023271</v>
      </c>
      <c r="I888" s="173">
        <f t="shared" si="24"/>
        <v>0.38426813046657621</v>
      </c>
    </row>
    <row r="889" spans="8:9">
      <c r="H889" s="94">
        <f t="shared" si="25"/>
        <v>1500.2223999023272</v>
      </c>
      <c r="I889" s="173">
        <f t="shared" si="24"/>
        <v>0.37649040617951984</v>
      </c>
    </row>
    <row r="890" spans="8:9">
      <c r="H890" s="94">
        <f t="shared" si="25"/>
        <v>1500.2227199023273</v>
      </c>
      <c r="I890" s="173">
        <f t="shared" si="24"/>
        <v>0.36884649888021209</v>
      </c>
    </row>
    <row r="891" spans="8:9">
      <c r="H891" s="94">
        <f t="shared" si="25"/>
        <v>1500.2230399023274</v>
      </c>
      <c r="I891" s="173">
        <f t="shared" si="24"/>
        <v>0.36133466013100668</v>
      </c>
    </row>
    <row r="892" spans="8:9">
      <c r="H892" s="94">
        <f t="shared" si="25"/>
        <v>1500.2233599023275</v>
      </c>
      <c r="I892" s="173">
        <f t="shared" si="24"/>
        <v>0.35395315194960741</v>
      </c>
    </row>
    <row r="893" spans="8:9">
      <c r="H893" s="94">
        <f t="shared" si="25"/>
        <v>1500.2236799023276</v>
      </c>
      <c r="I893" s="173">
        <f t="shared" si="24"/>
        <v>0.34670024703649766</v>
      </c>
    </row>
    <row r="894" spans="8:9">
      <c r="H894" s="94">
        <f t="shared" si="25"/>
        <v>1500.2239999023277</v>
      </c>
      <c r="I894" s="173">
        <f t="shared" si="24"/>
        <v>0.33957422899434814</v>
      </c>
    </row>
    <row r="895" spans="8:9">
      <c r="H895" s="94">
        <f t="shared" si="25"/>
        <v>1500.2243199023278</v>
      </c>
      <c r="I895" s="173">
        <f t="shared" si="24"/>
        <v>0.33257339253948226</v>
      </c>
    </row>
    <row r="896" spans="8:9">
      <c r="H896" s="94">
        <f t="shared" si="25"/>
        <v>1500.2246399023279</v>
      </c>
      <c r="I896" s="173">
        <f t="shared" si="24"/>
        <v>0.32569604370548411</v>
      </c>
    </row>
    <row r="897" spans="8:9">
      <c r="H897" s="94">
        <f t="shared" si="25"/>
        <v>1500.224959902328</v>
      </c>
      <c r="I897" s="173">
        <f t="shared" si="24"/>
        <v>0.31894050003902824</v>
      </c>
    </row>
    <row r="898" spans="8:9">
      <c r="H898" s="94">
        <f t="shared" si="25"/>
        <v>1500.2252799023281</v>
      </c>
      <c r="I898" s="173">
        <f t="shared" si="24"/>
        <v>0.31230509078802399</v>
      </c>
    </row>
    <row r="899" spans="8:9">
      <c r="H899" s="94">
        <f t="shared" si="25"/>
        <v>1500.2255999023282</v>
      </c>
      <c r="I899" s="173">
        <f t="shared" si="24"/>
        <v>0.30578815708215512</v>
      </c>
    </row>
    <row r="900" spans="8:9">
      <c r="H900" s="94">
        <f t="shared" si="25"/>
        <v>1500.2259199023283</v>
      </c>
      <c r="I900" s="173">
        <f t="shared" si="24"/>
        <v>0.29938805210590774</v>
      </c>
    </row>
    <row r="901" spans="8:9">
      <c r="H901" s="94">
        <f t="shared" si="25"/>
        <v>1500.2262399023284</v>
      </c>
      <c r="I901" s="173">
        <f t="shared" si="24"/>
        <v>0.29310314126417736</v>
      </c>
    </row>
    <row r="902" spans="8:9">
      <c r="H902" s="94">
        <f t="shared" si="25"/>
        <v>1500.2265599023285</v>
      </c>
      <c r="I902" s="173">
        <f t="shared" ref="I902:I965" si="26">EXP(-((H902-$C$7)^2)/(2*$C$6^2))/(SQRT(2*PI())*$C$6)</f>
        <v>0.28693180234054427</v>
      </c>
    </row>
    <row r="903" spans="8:9">
      <c r="H903" s="94">
        <f t="shared" ref="H903:H966" si="27">H902+$I$65</f>
        <v>1500.2268799023286</v>
      </c>
      <c r="I903" s="173">
        <f t="shared" si="26"/>
        <v>0.28087242564831161</v>
      </c>
    </row>
    <row r="904" spans="8:9">
      <c r="H904" s="94">
        <f t="shared" si="27"/>
        <v>1500.2271999023287</v>
      </c>
      <c r="I904" s="173">
        <f t="shared" si="26"/>
        <v>0.2749234141744043</v>
      </c>
    </row>
    <row r="905" spans="8:9">
      <c r="H905" s="94">
        <f t="shared" si="27"/>
        <v>1500.2275199023288</v>
      </c>
      <c r="I905" s="173">
        <f t="shared" si="26"/>
        <v>0.26908318371621676</v>
      </c>
    </row>
    <row r="906" spans="8:9">
      <c r="H906" s="94">
        <f t="shared" si="27"/>
        <v>1500.2278399023289</v>
      </c>
      <c r="I906" s="173">
        <f t="shared" si="26"/>
        <v>0.26335016301151482</v>
      </c>
    </row>
    <row r="907" spans="8:9">
      <c r="H907" s="94">
        <f t="shared" si="27"/>
        <v>1500.228159902329</v>
      </c>
      <c r="I907" s="173">
        <f t="shared" si="26"/>
        <v>0.25772279386148361</v>
      </c>
    </row>
    <row r="908" spans="8:9">
      <c r="H908" s="94">
        <f t="shared" si="27"/>
        <v>1500.2284799023291</v>
      </c>
      <c r="I908" s="173">
        <f t="shared" si="26"/>
        <v>0.25219953124702243</v>
      </c>
    </row>
    <row r="909" spans="8:9">
      <c r="H909" s="94">
        <f t="shared" si="27"/>
        <v>1500.2287999023292</v>
      </c>
      <c r="I909" s="173">
        <f t="shared" si="26"/>
        <v>0.24677884343838727</v>
      </c>
    </row>
    <row r="910" spans="8:9">
      <c r="H910" s="94">
        <f t="shared" si="27"/>
        <v>1500.2291199023293</v>
      </c>
      <c r="I910" s="173">
        <f t="shared" si="26"/>
        <v>0.24145921209827881</v>
      </c>
    </row>
    <row r="911" spans="8:9">
      <c r="H911" s="94">
        <f t="shared" si="27"/>
        <v>1500.2294399023294</v>
      </c>
      <c r="I911" s="173">
        <f t="shared" si="26"/>
        <v>0.23623913237848029</v>
      </c>
    </row>
    <row r="912" spans="8:9">
      <c r="H912" s="94">
        <f t="shared" si="27"/>
        <v>1500.2297599023295</v>
      </c>
      <c r="I912" s="173">
        <f t="shared" si="26"/>
        <v>0.23111711301014493</v>
      </c>
    </row>
    <row r="913" spans="8:9">
      <c r="H913" s="94">
        <f t="shared" si="27"/>
        <v>1500.2300799023296</v>
      </c>
      <c r="I913" s="173">
        <f t="shared" si="26"/>
        <v>0.22609167638783584</v>
      </c>
    </row>
    <row r="914" spans="8:9">
      <c r="H914" s="94">
        <f t="shared" si="27"/>
        <v>1500.2303999023297</v>
      </c>
      <c r="I914" s="173">
        <f t="shared" si="26"/>
        <v>0.22116135864742298</v>
      </c>
    </row>
    <row r="915" spans="8:9">
      <c r="H915" s="94">
        <f t="shared" si="27"/>
        <v>1500.2307199023298</v>
      </c>
      <c r="I915" s="173">
        <f t="shared" si="26"/>
        <v>0.2163247097379393</v>
      </c>
    </row>
    <row r="916" spans="8:9">
      <c r="H916" s="94">
        <f t="shared" si="27"/>
        <v>1500.2310399023299</v>
      </c>
      <c r="I916" s="173">
        <f t="shared" si="26"/>
        <v>0.21158029348749982</v>
      </c>
    </row>
    <row r="917" spans="8:9">
      <c r="H917" s="94">
        <f t="shared" si="27"/>
        <v>1500.23135990233</v>
      </c>
      <c r="I917" s="173">
        <f t="shared" si="26"/>
        <v>0.20692668766339006</v>
      </c>
    </row>
    <row r="918" spans="8:9">
      <c r="H918" s="94">
        <f t="shared" si="27"/>
        <v>1500.2316799023301</v>
      </c>
      <c r="I918" s="173">
        <f t="shared" si="26"/>
        <v>0.20236248402642684</v>
      </c>
    </row>
    <row r="919" spans="8:9">
      <c r="H919" s="94">
        <f t="shared" si="27"/>
        <v>1500.2319999023302</v>
      </c>
      <c r="I919" s="173">
        <f t="shared" si="26"/>
        <v>0.19788628837969607</v>
      </c>
    </row>
    <row r="920" spans="8:9">
      <c r="H920" s="94">
        <f t="shared" si="27"/>
        <v>1500.2323199023303</v>
      </c>
      <c r="I920" s="173">
        <f t="shared" si="26"/>
        <v>0.19349672061177522</v>
      </c>
    </row>
    <row r="921" spans="8:9">
      <c r="H921" s="94">
        <f t="shared" si="27"/>
        <v>1500.2326399023304</v>
      </c>
      <c r="I921" s="173">
        <f t="shared" si="26"/>
        <v>0.18919241473454146</v>
      </c>
    </row>
    <row r="922" spans="8:9">
      <c r="H922" s="94">
        <f t="shared" si="27"/>
        <v>1500.2329599023305</v>
      </c>
      <c r="I922" s="173">
        <f t="shared" si="26"/>
        <v>0.18497201891567638</v>
      </c>
    </row>
    <row r="923" spans="8:9">
      <c r="H923" s="94">
        <f t="shared" si="27"/>
        <v>1500.2332799023307</v>
      </c>
      <c r="I923" s="173">
        <f t="shared" si="26"/>
        <v>0.18083419550596674</v>
      </c>
    </row>
    <row r="924" spans="8:9">
      <c r="H924" s="94">
        <f t="shared" si="27"/>
        <v>1500.2335999023308</v>
      </c>
      <c r="I924" s="173">
        <f t="shared" si="26"/>
        <v>0.17677762106151149</v>
      </c>
    </row>
    <row r="925" spans="8:9">
      <c r="H925" s="94">
        <f t="shared" si="27"/>
        <v>1500.2339199023309</v>
      </c>
      <c r="I925" s="173">
        <f t="shared" si="26"/>
        <v>0.1728009863609376</v>
      </c>
    </row>
    <row r="926" spans="8:9">
      <c r="H926" s="94">
        <f t="shared" si="27"/>
        <v>1500.234239902331</v>
      </c>
      <c r="I926" s="173">
        <f t="shared" si="26"/>
        <v>0.16890299641772996</v>
      </c>
    </row>
    <row r="927" spans="8:9">
      <c r="H927" s="94">
        <f t="shared" si="27"/>
        <v>1500.2345599023311</v>
      </c>
      <c r="I927" s="173">
        <f t="shared" si="26"/>
        <v>0.16508237048778124</v>
      </c>
    </row>
    <row r="928" spans="8:9">
      <c r="H928" s="94">
        <f t="shared" si="27"/>
        <v>1500.2348799023312</v>
      </c>
      <c r="I928" s="173">
        <f t="shared" si="26"/>
        <v>0.16133784207226659</v>
      </c>
    </row>
    <row r="929" spans="8:9">
      <c r="H929" s="94">
        <f t="shared" si="27"/>
        <v>1500.2351999023313</v>
      </c>
      <c r="I929" s="173">
        <f t="shared" si="26"/>
        <v>0.15766815891594538</v>
      </c>
    </row>
    <row r="930" spans="8:9">
      <c r="H930" s="94">
        <f t="shared" si="27"/>
        <v>1500.2355199023314</v>
      </c>
      <c r="I930" s="173">
        <f t="shared" si="26"/>
        <v>0.15407208300099676</v>
      </c>
    </row>
    <row r="931" spans="8:9">
      <c r="H931" s="94">
        <f t="shared" si="27"/>
        <v>1500.2358399023315</v>
      </c>
      <c r="I931" s="173">
        <f t="shared" si="26"/>
        <v>0.15054839053649063</v>
      </c>
    </row>
    <row r="932" spans="8:9">
      <c r="H932" s="94">
        <f t="shared" si="27"/>
        <v>1500.2361599023316</v>
      </c>
      <c r="I932" s="173">
        <f t="shared" si="26"/>
        <v>0.14709587194359899</v>
      </c>
    </row>
    <row r="933" spans="8:9">
      <c r="H933" s="94">
        <f t="shared" si="27"/>
        <v>1500.2364799023317</v>
      </c>
      <c r="I933" s="173">
        <f t="shared" si="26"/>
        <v>0.14371333183664892</v>
      </c>
    </row>
    <row r="934" spans="8:9">
      <c r="H934" s="94">
        <f t="shared" si="27"/>
        <v>1500.2367999023318</v>
      </c>
      <c r="I934" s="173">
        <f t="shared" si="26"/>
        <v>0.14039958900012003</v>
      </c>
    </row>
    <row r="935" spans="8:9">
      <c r="H935" s="94">
        <f t="shared" si="27"/>
        <v>1500.2371199023319</v>
      </c>
      <c r="I935" s="173">
        <f t="shared" si="26"/>
        <v>0.1371534763616889</v>
      </c>
    </row>
    <row r="936" spans="8:9">
      <c r="H936" s="94">
        <f t="shared" si="27"/>
        <v>1500.237439902332</v>
      </c>
      <c r="I936" s="173">
        <f t="shared" si="26"/>
        <v>0.13397384096142023</v>
      </c>
    </row>
    <row r="937" spans="8:9">
      <c r="H937" s="94">
        <f t="shared" si="27"/>
        <v>1500.2377599023321</v>
      </c>
      <c r="I937" s="173">
        <f t="shared" si="26"/>
        <v>0.13085954391720672</v>
      </c>
    </row>
    <row r="938" spans="8:9">
      <c r="H938" s="94">
        <f t="shared" si="27"/>
        <v>1500.2380799023322</v>
      </c>
      <c r="I938" s="173">
        <f t="shared" si="26"/>
        <v>0.12780946038655533</v>
      </c>
    </row>
    <row r="939" spans="8:9">
      <c r="H939" s="94">
        <f t="shared" si="27"/>
        <v>1500.2383999023323</v>
      </c>
      <c r="I939" s="173">
        <f t="shared" si="26"/>
        <v>0.12482247952482277</v>
      </c>
    </row>
    <row r="940" spans="8:9">
      <c r="H940" s="94">
        <f t="shared" si="27"/>
        <v>1500.2387199023324</v>
      </c>
      <c r="I940" s="173">
        <f t="shared" si="26"/>
        <v>0.12189750443999409</v>
      </c>
    </row>
    <row r="941" spans="8:9">
      <c r="H941" s="94">
        <f t="shared" si="27"/>
        <v>1500.2390399023325</v>
      </c>
      <c r="I941" s="173">
        <f t="shared" si="26"/>
        <v>0.11903345214410654</v>
      </c>
    </row>
    <row r="942" spans="8:9">
      <c r="H942" s="94">
        <f t="shared" si="27"/>
        <v>1500.2393599023326</v>
      </c>
      <c r="I942" s="173">
        <f t="shared" si="26"/>
        <v>0.11622925350141101</v>
      </c>
    </row>
    <row r="943" spans="8:9">
      <c r="H943" s="94">
        <f t="shared" si="27"/>
        <v>1500.2396799023327</v>
      </c>
      <c r="I943" s="173">
        <f t="shared" si="26"/>
        <v>0.11348385317337215</v>
      </c>
    </row>
    <row r="944" spans="8:9">
      <c r="H944" s="94">
        <f t="shared" si="27"/>
        <v>1500.2399999023328</v>
      </c>
      <c r="I944" s="173">
        <f t="shared" si="26"/>
        <v>0.11079620956059756</v>
      </c>
    </row>
    <row r="945" spans="8:9">
      <c r="H945" s="94">
        <f t="shared" si="27"/>
        <v>1500.2403199023329</v>
      </c>
      <c r="I945" s="173">
        <f t="shared" si="26"/>
        <v>0.10816529474179395</v>
      </c>
    </row>
    <row r="946" spans="8:9">
      <c r="H946" s="94">
        <f t="shared" si="27"/>
        <v>1500.240639902333</v>
      </c>
      <c r="I946" s="173">
        <f t="shared" si="26"/>
        <v>0.1055900944098415</v>
      </c>
    </row>
    <row r="947" spans="8:9">
      <c r="H947" s="94">
        <f t="shared" si="27"/>
        <v>1500.2409599023331</v>
      </c>
      <c r="I947" s="173">
        <f t="shared" si="26"/>
        <v>0.10306960780508012</v>
      </c>
    </row>
    <row r="948" spans="8:9">
      <c r="H948" s="94">
        <f t="shared" si="27"/>
        <v>1500.2412799023332</v>
      </c>
      <c r="I948" s="173">
        <f t="shared" si="26"/>
        <v>0.10060284764589872</v>
      </c>
    </row>
    <row r="949" spans="8:9">
      <c r="H949" s="94">
        <f t="shared" si="27"/>
        <v>1500.2415999023333</v>
      </c>
      <c r="I949" s="173">
        <f t="shared" si="26"/>
        <v>9.818884005671781E-2</v>
      </c>
    </row>
    <row r="950" spans="8:9">
      <c r="H950" s="94">
        <f t="shared" si="27"/>
        <v>1500.2419199023334</v>
      </c>
      <c r="I950" s="173">
        <f t="shared" si="26"/>
        <v>9.5826624493455165E-2</v>
      </c>
    </row>
    <row r="951" spans="8:9">
      <c r="H951" s="94">
        <f t="shared" si="27"/>
        <v>1500.2422399023335</v>
      </c>
      <c r="I951" s="173">
        <f t="shared" si="26"/>
        <v>9.351525366656345E-2</v>
      </c>
    </row>
    <row r="952" spans="8:9">
      <c r="H952" s="94">
        <f t="shared" si="27"/>
        <v>1500.2425599023336</v>
      </c>
      <c r="I952" s="173">
        <f t="shared" si="26"/>
        <v>9.1253793461726365E-2</v>
      </c>
    </row>
    <row r="953" spans="8:9">
      <c r="H953" s="94">
        <f t="shared" si="27"/>
        <v>1500.2428799023337</v>
      </c>
      <c r="I953" s="173">
        <f t="shared" si="26"/>
        <v>8.904132285830077E-2</v>
      </c>
    </row>
    <row r="954" spans="8:9">
      <c r="H954" s="94">
        <f t="shared" si="27"/>
        <v>1500.2431999023338</v>
      </c>
      <c r="I954" s="173">
        <f t="shared" si="26"/>
        <v>8.6876933845589338E-2</v>
      </c>
    </row>
    <row r="955" spans="8:9">
      <c r="H955" s="94">
        <f t="shared" si="27"/>
        <v>1500.2435199023339</v>
      </c>
      <c r="I955" s="173">
        <f t="shared" si="26"/>
        <v>8.4759731337028202E-2</v>
      </c>
    </row>
    <row r="956" spans="8:9">
      <c r="H956" s="94">
        <f t="shared" si="27"/>
        <v>1500.243839902334</v>
      </c>
      <c r="I956" s="173">
        <f t="shared" si="26"/>
        <v>8.2688833082372556E-2</v>
      </c>
    </row>
    <row r="957" spans="8:9">
      <c r="H957" s="94">
        <f t="shared" si="27"/>
        <v>1500.2441599023341</v>
      </c>
      <c r="I957" s="173">
        <f t="shared" si="26"/>
        <v>8.0663369577962454E-2</v>
      </c>
    </row>
    <row r="958" spans="8:9">
      <c r="H958" s="94">
        <f t="shared" si="27"/>
        <v>1500.2444799023342</v>
      </c>
      <c r="I958" s="173">
        <f t="shared" si="26"/>
        <v>7.8682483975149806E-2</v>
      </c>
    </row>
    <row r="959" spans="8:9">
      <c r="H959" s="94">
        <f t="shared" si="27"/>
        <v>1500.2447999023343</v>
      </c>
      <c r="I959" s="173">
        <f t="shared" si="26"/>
        <v>7.6745331986965426E-2</v>
      </c>
    </row>
    <row r="960" spans="8:9">
      <c r="H960" s="94">
        <f t="shared" si="27"/>
        <v>1500.2451199023344</v>
      </c>
      <c r="I960" s="173">
        <f t="shared" si="26"/>
        <v>7.4851081793104998E-2</v>
      </c>
    </row>
    <row r="961" spans="8:9">
      <c r="H961" s="94">
        <f t="shared" si="27"/>
        <v>1500.2454399023345</v>
      </c>
      <c r="I961" s="173">
        <f t="shared" si="26"/>
        <v>7.2998913943311941E-2</v>
      </c>
    </row>
    <row r="962" spans="8:9">
      <c r="H962" s="94">
        <f t="shared" si="27"/>
        <v>1500.2457599023346</v>
      </c>
      <c r="I962" s="173">
        <f t="shared" si="26"/>
        <v>7.1188021259232667E-2</v>
      </c>
    </row>
    <row r="963" spans="8:9">
      <c r="H963" s="94">
        <f t="shared" si="27"/>
        <v>1500.2460799023347</v>
      </c>
      <c r="I963" s="173">
        <f t="shared" si="26"/>
        <v>6.9417608734818656E-2</v>
      </c>
    </row>
    <row r="964" spans="8:9">
      <c r="H964" s="94">
        <f t="shared" si="27"/>
        <v>1500.2463999023348</v>
      </c>
      <c r="I964" s="173">
        <f t="shared" si="26"/>
        <v>6.7686893435350018E-2</v>
      </c>
    </row>
    <row r="965" spans="8:9">
      <c r="H965" s="94">
        <f t="shared" si="27"/>
        <v>1500.2467199023349</v>
      </c>
      <c r="I965" s="173">
        <f t="shared" si="26"/>
        <v>6.5995104395153076E-2</v>
      </c>
    </row>
    <row r="966" spans="8:9">
      <c r="H966" s="94">
        <f t="shared" si="27"/>
        <v>1500.247039902335</v>
      </c>
      <c r="I966" s="173">
        <f t="shared" ref="I966:I1029" si="28">EXP(-((H966-$C$7)^2)/(2*$C$6^2))/(SQRT(2*PI())*$C$6)</f>
        <v>6.434148251408163E-2</v>
      </c>
    </row>
    <row r="967" spans="8:9">
      <c r="H967" s="94">
        <f t="shared" ref="H967:H1030" si="29">H966+$I$65</f>
        <v>1500.2473599023351</v>
      </c>
      <c r="I967" s="173">
        <f t="shared" si="28"/>
        <v>6.2725280452834611E-2</v>
      </c>
    </row>
    <row r="968" spans="8:9">
      <c r="H968" s="94">
        <f t="shared" si="29"/>
        <v>1500.2476799023352</v>
      </c>
      <c r="I968" s="173">
        <f t="shared" si="28"/>
        <v>6.1145762527176198E-2</v>
      </c>
    </row>
    <row r="969" spans="8:9">
      <c r="H969" s="94">
        <f t="shared" si="29"/>
        <v>1500.2479999023353</v>
      </c>
      <c r="I969" s="173">
        <f t="shared" si="28"/>
        <v>5.9602204601127896E-2</v>
      </c>
    </row>
    <row r="970" spans="8:9">
      <c r="H970" s="94">
        <f t="shared" si="29"/>
        <v>1500.2483199023354</v>
      </c>
      <c r="I970" s="173">
        <f t="shared" si="28"/>
        <v>5.8093893979198202E-2</v>
      </c>
    </row>
    <row r="971" spans="8:9">
      <c r="H971" s="94">
        <f t="shared" si="29"/>
        <v>1500.2486399023355</v>
      </c>
      <c r="I971" s="173">
        <f t="shared" si="28"/>
        <v>5.6620129297714587E-2</v>
      </c>
    </row>
    <row r="972" spans="8:9">
      <c r="H972" s="94">
        <f t="shared" si="29"/>
        <v>1500.2489599023356</v>
      </c>
      <c r="I972" s="173">
        <f t="shared" si="28"/>
        <v>5.5180220415322612E-2</v>
      </c>
    </row>
    <row r="973" spans="8:9">
      <c r="H973" s="94">
        <f t="shared" si="29"/>
        <v>1500.2492799023357</v>
      </c>
      <c r="I973" s="173">
        <f t="shared" si="28"/>
        <v>5.3773488302713605E-2</v>
      </c>
    </row>
    <row r="974" spans="8:9">
      <c r="H974" s="94">
        <f t="shared" si="29"/>
        <v>1500.2495999023358</v>
      </c>
      <c r="I974" s="173">
        <f t="shared" si="28"/>
        <v>5.2399264931643541E-2</v>
      </c>
    </row>
    <row r="975" spans="8:9">
      <c r="H975" s="94">
        <f t="shared" si="29"/>
        <v>1500.2499199023359</v>
      </c>
      <c r="I975" s="173">
        <f t="shared" si="28"/>
        <v>5.1056893163301864E-2</v>
      </c>
    </row>
    <row r="976" spans="8:9">
      <c r="H976" s="94">
        <f t="shared" si="29"/>
        <v>1500.250239902336</v>
      </c>
      <c r="I976" s="173">
        <f t="shared" si="28"/>
        <v>4.9745726636090344E-2</v>
      </c>
    </row>
    <row r="977" spans="8:9">
      <c r="H977" s="94">
        <f t="shared" si="29"/>
        <v>1500.2505599023361</v>
      </c>
      <c r="I977" s="173">
        <f t="shared" si="28"/>
        <v>4.8465129652868713E-2</v>
      </c>
    </row>
    <row r="978" spans="8:9">
      <c r="H978" s="94">
        <f t="shared" si="29"/>
        <v>1500.2508799023362</v>
      </c>
      <c r="I978" s="173">
        <f t="shared" si="28"/>
        <v>4.7214477067723894E-2</v>
      </c>
    </row>
    <row r="979" spans="8:9">
      <c r="H979" s="94">
        <f t="shared" si="29"/>
        <v>1500.2511999023363</v>
      </c>
      <c r="I979" s="173">
        <f t="shared" si="28"/>
        <v>4.5993154172318439E-2</v>
      </c>
    </row>
    <row r="980" spans="8:9">
      <c r="H980" s="94">
        <f t="shared" si="29"/>
        <v>1500.2515199023364</v>
      </c>
      <c r="I980" s="173">
        <f t="shared" si="28"/>
        <v>4.4800556581870342E-2</v>
      </c>
    </row>
    <row r="981" spans="8:9">
      <c r="H981" s="94">
        <f t="shared" si="29"/>
        <v>1500.2518399023365</v>
      </c>
      <c r="I981" s="173">
        <f t="shared" si="28"/>
        <v>4.3636090120819482E-2</v>
      </c>
    </row>
    <row r="982" spans="8:9">
      <c r="H982" s="94">
        <f t="shared" si="29"/>
        <v>1500.2521599023366</v>
      </c>
      <c r="I982" s="173">
        <f t="shared" si="28"/>
        <v>4.2499170708230109E-2</v>
      </c>
    </row>
    <row r="983" spans="8:9">
      <c r="H983" s="94">
        <f t="shared" si="29"/>
        <v>1500.2524799023367</v>
      </c>
      <c r="I983" s="173">
        <f t="shared" si="28"/>
        <v>4.1389224242980187E-2</v>
      </c>
    </row>
    <row r="984" spans="8:9">
      <c r="H984" s="94">
        <f t="shared" si="29"/>
        <v>1500.2527999023368</v>
      </c>
      <c r="I984" s="173">
        <f t="shared" si="28"/>
        <v>4.0305686488787372E-2</v>
      </c>
    </row>
    <row r="985" spans="8:9">
      <c r="H985" s="94">
        <f t="shared" si="29"/>
        <v>1500.2531199023369</v>
      </c>
      <c r="I985" s="173">
        <f t="shared" si="28"/>
        <v>3.9248002959118379E-2</v>
      </c>
    </row>
    <row r="986" spans="8:9">
      <c r="H986" s="94">
        <f t="shared" si="29"/>
        <v>1500.253439902337</v>
      </c>
      <c r="I986" s="173">
        <f t="shared" si="28"/>
        <v>3.8215628802029264E-2</v>
      </c>
    </row>
    <row r="987" spans="8:9">
      <c r="H987" s="94">
        <f t="shared" si="29"/>
        <v>1500.2537599023372</v>
      </c>
      <c r="I987" s="173">
        <f t="shared" si="28"/>
        <v>3.7208028684981409E-2</v>
      </c>
    </row>
    <row r="988" spans="8:9">
      <c r="H988" s="94">
        <f t="shared" si="29"/>
        <v>1500.2540799023373</v>
      </c>
      <c r="I988" s="173">
        <f t="shared" si="28"/>
        <v>3.6224676679678006E-2</v>
      </c>
    </row>
    <row r="989" spans="8:9">
      <c r="H989" s="94">
        <f t="shared" si="29"/>
        <v>1500.2543999023374</v>
      </c>
      <c r="I989" s="173">
        <f t="shared" si="28"/>
        <v>3.5265056146963562E-2</v>
      </c>
    </row>
    <row r="990" spans="8:9">
      <c r="H990" s="94">
        <f t="shared" si="29"/>
        <v>1500.2547199023375</v>
      </c>
      <c r="I990" s="173">
        <f t="shared" si="28"/>
        <v>3.4328659621829447E-2</v>
      </c>
    </row>
    <row r="991" spans="8:9">
      <c r="H991" s="94">
        <f t="shared" si="29"/>
        <v>1500.2550399023376</v>
      </c>
      <c r="I991" s="173">
        <f t="shared" si="28"/>
        <v>3.3414988698564518E-2</v>
      </c>
    </row>
    <row r="992" spans="8:9">
      <c r="H992" s="94">
        <f t="shared" si="29"/>
        <v>1500.2553599023377</v>
      </c>
      <c r="I992" s="173">
        <f t="shared" si="28"/>
        <v>3.2523553916092462E-2</v>
      </c>
    </row>
    <row r="993" spans="8:9">
      <c r="H993" s="94">
        <f t="shared" si="29"/>
        <v>1500.2556799023378</v>
      </c>
      <c r="I993" s="173">
        <f t="shared" si="28"/>
        <v>3.1653874643532712E-2</v>
      </c>
    </row>
    <row r="994" spans="8:9">
      <c r="H994" s="94">
        <f t="shared" si="29"/>
        <v>1500.2559999023379</v>
      </c>
      <c r="I994" s="173">
        <f t="shared" si="28"/>
        <v>3.0805478966023335E-2</v>
      </c>
    </row>
    <row r="995" spans="8:9">
      <c r="H995" s="94">
        <f t="shared" si="29"/>
        <v>1500.256319902338</v>
      </c>
      <c r="I995" s="173">
        <f t="shared" si="28"/>
        <v>2.9977903570841711E-2</v>
      </c>
    </row>
    <row r="996" spans="8:9">
      <c r="H996" s="94">
        <f t="shared" si="29"/>
        <v>1500.2566399023381</v>
      </c>
      <c r="I996" s="173">
        <f t="shared" si="28"/>
        <v>2.9170693633858359E-2</v>
      </c>
    </row>
    <row r="997" spans="8:9">
      <c r="H997" s="94">
        <f t="shared" si="29"/>
        <v>1500.2569599023382</v>
      </c>
      <c r="I997" s="173">
        <f t="shared" si="28"/>
        <v>2.8383402706357811E-2</v>
      </c>
    </row>
    <row r="998" spans="8:9">
      <c r="H998" s="94">
        <f t="shared" si="29"/>
        <v>1500.2572799023383</v>
      </c>
      <c r="I998" s="173">
        <f t="shared" si="28"/>
        <v>2.7615592602259879E-2</v>
      </c>
    </row>
    <row r="999" spans="8:9">
      <c r="H999" s="94">
        <f t="shared" si="29"/>
        <v>1500.2575999023384</v>
      </c>
      <c r="I999" s="173">
        <f t="shared" si="28"/>
        <v>2.686683328577286E-2</v>
      </c>
    </row>
    <row r="1000" spans="8:9">
      <c r="H1000" s="94">
        <f t="shared" si="29"/>
        <v>1500.2579199023385</v>
      </c>
      <c r="I1000" s="173">
        <f t="shared" si="28"/>
        <v>2.6136702759509686E-2</v>
      </c>
    </row>
    <row r="1001" spans="8:9">
      <c r="H1001" s="94">
        <f t="shared" si="29"/>
        <v>1500.2582399023386</v>
      </c>
      <c r="I1001" s="173">
        <f t="shared" si="28"/>
        <v>2.5424786953097193E-2</v>
      </c>
    </row>
    <row r="1002" spans="8:9">
      <c r="H1002" s="94">
        <f t="shared" si="29"/>
        <v>1500.2585599023387</v>
      </c>
      <c r="I1002" s="173">
        <f t="shared" si="28"/>
        <v>2.4730679612306877E-2</v>
      </c>
    </row>
    <row r="1003" spans="8:9">
      <c r="H1003" s="94">
        <f t="shared" si="29"/>
        <v>1500.2588799023388</v>
      </c>
      <c r="I1003" s="173">
        <f t="shared" si="28"/>
        <v>2.4053982188735234E-2</v>
      </c>
    </row>
    <row r="1004" spans="8:9">
      <c r="H1004" s="94">
        <f t="shared" si="29"/>
        <v>1500.2591999023389</v>
      </c>
      <c r="I1004" s="173">
        <f t="shared" si="28"/>
        <v>2.3394303730060427E-2</v>
      </c>
    </row>
    <row r="1005" spans="8:9">
      <c r="H1005" s="94">
        <f t="shared" si="29"/>
        <v>1500.259519902339</v>
      </c>
      <c r="I1005" s="173">
        <f t="shared" si="28"/>
        <v>2.2751260770900873E-2</v>
      </c>
    </row>
    <row r="1006" spans="8:9">
      <c r="H1006" s="94">
        <f t="shared" si="29"/>
        <v>1500.2598399023391</v>
      </c>
      <c r="I1006" s="173">
        <f t="shared" si="28"/>
        <v>2.2124477224301269E-2</v>
      </c>
    </row>
    <row r="1007" spans="8:9">
      <c r="H1007" s="94">
        <f t="shared" si="29"/>
        <v>1500.2601599023392</v>
      </c>
      <c r="I1007" s="173">
        <f t="shared" si="28"/>
        <v>2.1513584273869103E-2</v>
      </c>
    </row>
    <row r="1008" spans="8:9">
      <c r="H1008" s="94">
        <f t="shared" si="29"/>
        <v>1500.2604799023393</v>
      </c>
      <c r="I1008" s="173">
        <f t="shared" si="28"/>
        <v>2.0918220266585252E-2</v>
      </c>
    </row>
    <row r="1009" spans="8:9">
      <c r="H1009" s="94">
        <f t="shared" si="29"/>
        <v>1500.2607999023394</v>
      </c>
      <c r="I1009" s="173">
        <f t="shared" si="28"/>
        <v>2.0338030606310242E-2</v>
      </c>
    </row>
    <row r="1010" spans="8:9">
      <c r="H1010" s="94">
        <f t="shared" si="29"/>
        <v>1500.2611199023395</v>
      </c>
      <c r="I1010" s="173">
        <f t="shared" si="28"/>
        <v>1.9772667648007725E-2</v>
      </c>
    </row>
    <row r="1011" spans="8:9">
      <c r="H1011" s="94">
        <f t="shared" si="29"/>
        <v>1500.2614399023396</v>
      </c>
      <c r="I1011" s="173">
        <f t="shared" si="28"/>
        <v>1.9221790592705124E-2</v>
      </c>
    </row>
    <row r="1012" spans="8:9">
      <c r="H1012" s="94">
        <f t="shared" si="29"/>
        <v>1500.2617599023397</v>
      </c>
      <c r="I1012" s="173">
        <f t="shared" si="28"/>
        <v>1.8685065383210474E-2</v>
      </c>
    </row>
    <row r="1013" spans="8:9">
      <c r="H1013" s="94">
        <f t="shared" si="29"/>
        <v>1500.2620799023398</v>
      </c>
      <c r="I1013" s="173">
        <f t="shared" si="28"/>
        <v>1.8162164600604807E-2</v>
      </c>
    </row>
    <row r="1014" spans="8:9">
      <c r="H1014" s="94">
        <f t="shared" si="29"/>
        <v>1500.2623999023399</v>
      </c>
      <c r="I1014" s="173">
        <f t="shared" si="28"/>
        <v>1.765276736152644E-2</v>
      </c>
    </row>
    <row r="1015" spans="8:9">
      <c r="H1015" s="94">
        <f t="shared" si="29"/>
        <v>1500.26271990234</v>
      </c>
      <c r="I1015" s="173">
        <f t="shared" si="28"/>
        <v>1.7156559216265188E-2</v>
      </c>
    </row>
    <row r="1016" spans="8:9">
      <c r="H1016" s="94">
        <f t="shared" si="29"/>
        <v>1500.2630399023401</v>
      </c>
      <c r="I1016" s="173">
        <f t="shared" si="28"/>
        <v>1.6673232047681473E-2</v>
      </c>
    </row>
    <row r="1017" spans="8:9">
      <c r="H1017" s="94">
        <f t="shared" si="29"/>
        <v>1500.2633599023402</v>
      </c>
      <c r="I1017" s="173">
        <f t="shared" si="28"/>
        <v>1.6202483970965863E-2</v>
      </c>
    </row>
    <row r="1018" spans="8:9">
      <c r="H1018" s="94">
        <f t="shared" si="29"/>
        <v>1500.2636799023403</v>
      </c>
      <c r="I1018" s="173">
        <f t="shared" si="28"/>
        <v>1.5744019234253465E-2</v>
      </c>
    </row>
    <row r="1019" spans="8:9">
      <c r="H1019" s="94">
        <f t="shared" si="29"/>
        <v>1500.2639999023404</v>
      </c>
      <c r="I1019" s="173">
        <f t="shared" si="28"/>
        <v>1.5297548120106407E-2</v>
      </c>
    </row>
    <row r="1020" spans="8:9">
      <c r="H1020" s="94">
        <f t="shared" si="29"/>
        <v>1500.2643199023405</v>
      </c>
      <c r="I1020" s="173">
        <f t="shared" si="28"/>
        <v>1.4862786847877358E-2</v>
      </c>
    </row>
    <row r="1021" spans="8:9">
      <c r="H1021" s="94">
        <f t="shared" si="29"/>
        <v>1500.2646399023406</v>
      </c>
      <c r="I1021" s="173">
        <f t="shared" si="28"/>
        <v>1.4439457476966247E-2</v>
      </c>
    </row>
    <row r="1022" spans="8:9">
      <c r="H1022" s="94">
        <f t="shared" si="29"/>
        <v>1500.2649599023407</v>
      </c>
      <c r="I1022" s="173">
        <f t="shared" si="28"/>
        <v>1.4027287810981089E-2</v>
      </c>
    </row>
    <row r="1023" spans="8:9">
      <c r="H1023" s="94">
        <f t="shared" si="29"/>
        <v>1500.2652799023408</v>
      </c>
      <c r="I1023" s="173">
        <f t="shared" si="28"/>
        <v>1.3626011302813906E-2</v>
      </c>
    </row>
    <row r="1024" spans="8:9">
      <c r="H1024" s="94">
        <f t="shared" si="29"/>
        <v>1500.2655999023409</v>
      </c>
      <c r="I1024" s="173">
        <f t="shared" si="28"/>
        <v>1.3235366960641442E-2</v>
      </c>
    </row>
    <row r="1025" spans="8:9">
      <c r="H1025" s="94">
        <f t="shared" si="29"/>
        <v>1500.265919902341</v>
      </c>
      <c r="I1025" s="173">
        <f t="shared" si="28"/>
        <v>1.2855099254859734E-2</v>
      </c>
    </row>
    <row r="1026" spans="8:9">
      <c r="H1026" s="94">
        <f t="shared" si="29"/>
        <v>1500.2662399023411</v>
      </c>
      <c r="I1026" s="173">
        <f t="shared" si="28"/>
        <v>1.2484958025961203E-2</v>
      </c>
    </row>
    <row r="1027" spans="8:9">
      <c r="H1027" s="94">
        <f t="shared" si="29"/>
        <v>1500.2665599023412</v>
      </c>
      <c r="I1027" s="173">
        <f t="shared" si="28"/>
        <v>1.2124698393362084E-2</v>
      </c>
    </row>
    <row r="1028" spans="8:9">
      <c r="H1028" s="94">
        <f t="shared" si="29"/>
        <v>1500.2668799023413</v>
      </c>
      <c r="I1028" s="173">
        <f t="shared" si="28"/>
        <v>1.1774080665187356E-2</v>
      </c>
    </row>
    <row r="1029" spans="8:9">
      <c r="H1029" s="94">
        <f t="shared" si="29"/>
        <v>1500.2671999023414</v>
      </c>
      <c r="I1029" s="173">
        <f t="shared" si="28"/>
        <v>1.1432870249019712E-2</v>
      </c>
    </row>
    <row r="1030" spans="8:9">
      <c r="H1030" s="94">
        <f t="shared" si="29"/>
        <v>1500.2675199023415</v>
      </c>
      <c r="I1030" s="173">
        <f t="shared" ref="I1030:I1073" si="30">EXP(-((H1030-$C$7)^2)/(2*$C$6^2))/(SQRT(2*PI())*$C$6)</f>
        <v>1.1100837563618642E-2</v>
      </c>
    </row>
    <row r="1031" spans="8:9">
      <c r="H1031" s="94">
        <f t="shared" ref="H1031:H1073" si="31">H1030+$I$65</f>
        <v>1500.2678399023416</v>
      </c>
      <c r="I1031" s="173">
        <f t="shared" si="30"/>
        <v>1.0777757951614866E-2</v>
      </c>
    </row>
    <row r="1032" spans="8:9">
      <c r="H1032" s="94">
        <f t="shared" si="31"/>
        <v>1500.2681599023417</v>
      </c>
      <c r="I1032" s="173">
        <f t="shared" si="30"/>
        <v>1.0463411593184906E-2</v>
      </c>
    </row>
    <row r="1033" spans="8:9">
      <c r="H1033" s="94">
        <f t="shared" si="31"/>
        <v>1500.2684799023418</v>
      </c>
      <c r="I1033" s="173">
        <f t="shared" si="30"/>
        <v>1.0157583420710081E-2</v>
      </c>
    </row>
    <row r="1034" spans="8:9">
      <c r="H1034" s="94">
        <f t="shared" si="31"/>
        <v>1500.2687999023419</v>
      </c>
      <c r="I1034" s="173">
        <f t="shared" si="30"/>
        <v>9.8600630344234733E-3</v>
      </c>
    </row>
    <row r="1035" spans="8:9">
      <c r="H1035" s="94">
        <f t="shared" si="31"/>
        <v>1500.269119902342</v>
      </c>
      <c r="I1035" s="173">
        <f t="shared" si="30"/>
        <v>9.5706446190479359E-3</v>
      </c>
    </row>
    <row r="1036" spans="8:9">
      <c r="H1036" s="94">
        <f t="shared" si="31"/>
        <v>1500.2694399023421</v>
      </c>
      <c r="I1036" s="173">
        <f t="shared" si="30"/>
        <v>9.2891268614279099E-3</v>
      </c>
    </row>
    <row r="1037" spans="8:9">
      <c r="H1037" s="94">
        <f t="shared" si="31"/>
        <v>1500.2697599023422</v>
      </c>
      <c r="I1037" s="173">
        <f t="shared" si="30"/>
        <v>9.015312869156843E-3</v>
      </c>
    </row>
    <row r="1038" spans="8:9">
      <c r="H1038" s="94">
        <f t="shared" si="31"/>
        <v>1500.2700799023423</v>
      </c>
      <c r="I1038" s="173">
        <f t="shared" si="30"/>
        <v>8.7490100902019672E-3</v>
      </c>
    </row>
    <row r="1039" spans="8:9">
      <c r="H1039" s="94">
        <f t="shared" si="31"/>
        <v>1500.2703999023424</v>
      </c>
      <c r="I1039" s="173">
        <f t="shared" si="30"/>
        <v>8.4900302335273962E-3</v>
      </c>
    </row>
    <row r="1040" spans="8:9">
      <c r="H1040" s="94">
        <f t="shared" si="31"/>
        <v>1500.2707199023425</v>
      </c>
      <c r="I1040" s="173">
        <f t="shared" si="30"/>
        <v>8.2381891907161928E-3</v>
      </c>
    </row>
    <row r="1041" spans="8:9">
      <c r="H1041" s="94">
        <f t="shared" si="31"/>
        <v>1500.2710399023426</v>
      </c>
      <c r="I1041" s="173">
        <f t="shared" si="30"/>
        <v>7.9933069585915902E-3</v>
      </c>
    </row>
    <row r="1042" spans="8:9">
      <c r="H1042" s="94">
        <f t="shared" si="31"/>
        <v>1500.2713599023427</v>
      </c>
      <c r="I1042" s="173">
        <f t="shared" si="30"/>
        <v>7.7552075628369178E-3</v>
      </c>
    </row>
    <row r="1043" spans="8:9">
      <c r="H1043" s="94">
        <f t="shared" si="31"/>
        <v>1500.2716799023428</v>
      </c>
      <c r="I1043" s="173">
        <f t="shared" si="30"/>
        <v>7.5237189826136436E-3</v>
      </c>
    </row>
    <row r="1044" spans="8:9">
      <c r="H1044" s="94">
        <f t="shared" si="31"/>
        <v>1500.2719999023429</v>
      </c>
      <c r="I1044" s="173">
        <f t="shared" si="30"/>
        <v>7.2986730761763234E-3</v>
      </c>
    </row>
    <row r="1045" spans="8:9">
      <c r="H1045" s="94">
        <f t="shared" si="31"/>
        <v>1500.272319902343</v>
      </c>
      <c r="I1045" s="173">
        <f t="shared" si="30"/>
        <v>7.0799055074828856E-3</v>
      </c>
    </row>
    <row r="1046" spans="8:9">
      <c r="H1046" s="94">
        <f t="shared" si="31"/>
        <v>1500.2726399023431</v>
      </c>
      <c r="I1046" s="173">
        <f t="shared" si="30"/>
        <v>6.8672556737982898E-3</v>
      </c>
    </row>
    <row r="1047" spans="8:9">
      <c r="H1047" s="94">
        <f t="shared" si="31"/>
        <v>1500.2729599023432</v>
      </c>
      <c r="I1047" s="173">
        <f t="shared" si="30"/>
        <v>6.6605666342893013E-3</v>
      </c>
    </row>
    <row r="1048" spans="8:9">
      <c r="H1048" s="94">
        <f t="shared" si="31"/>
        <v>1500.2732799023433</v>
      </c>
      <c r="I1048" s="173">
        <f t="shared" si="30"/>
        <v>6.45968503960756E-3</v>
      </c>
    </row>
    <row r="1049" spans="8:9">
      <c r="H1049" s="94">
        <f t="shared" si="31"/>
        <v>1500.2735999023434</v>
      </c>
      <c r="I1049" s="173">
        <f t="shared" si="30"/>
        <v>6.2644610624580013E-3</v>
      </c>
    </row>
    <row r="1050" spans="8:9">
      <c r="H1050" s="94">
        <f t="shared" si="31"/>
        <v>1500.2739199023436</v>
      </c>
      <c r="I1050" s="173">
        <f t="shared" si="30"/>
        <v>6.0747483291491815E-3</v>
      </c>
    </row>
    <row r="1051" spans="8:9">
      <c r="H1051" s="94">
        <f t="shared" si="31"/>
        <v>1500.2742399023437</v>
      </c>
      <c r="I1051" s="173">
        <f t="shared" si="30"/>
        <v>5.8904038521217523E-3</v>
      </c>
    </row>
    <row r="1052" spans="8:9">
      <c r="H1052" s="94">
        <f t="shared" si="31"/>
        <v>1500.2745599023438</v>
      </c>
      <c r="I1052" s="173">
        <f t="shared" si="30"/>
        <v>5.7112879634510956E-3</v>
      </c>
    </row>
    <row r="1053" spans="8:9">
      <c r="H1053" s="94">
        <f t="shared" si="31"/>
        <v>1500.2748799023439</v>
      </c>
      <c r="I1053" s="173">
        <f t="shared" si="30"/>
        <v>5.5372642493197359E-3</v>
      </c>
    </row>
    <row r="1054" spans="8:9">
      <c r="H1054" s="94">
        <f t="shared" si="31"/>
        <v>1500.275199902344</v>
      </c>
      <c r="I1054" s="173">
        <f t="shared" si="30"/>
        <v>5.3681994854548635E-3</v>
      </c>
    </row>
    <row r="1055" spans="8:9">
      <c r="H1055" s="94">
        <f t="shared" si="31"/>
        <v>1500.2755199023441</v>
      </c>
      <c r="I1055" s="173">
        <f t="shared" si="30"/>
        <v>5.2039635735260529E-3</v>
      </c>
    </row>
    <row r="1056" spans="8:9">
      <c r="H1056" s="94">
        <f t="shared" si="31"/>
        <v>1500.2758399023442</v>
      </c>
      <c r="I1056" s="173">
        <f t="shared" si="30"/>
        <v>5.0444294784979769E-3</v>
      </c>
    </row>
    <row r="1057" spans="8:9">
      <c r="H1057" s="94">
        <f t="shared" si="31"/>
        <v>1500.2761599023443</v>
      </c>
      <c r="I1057" s="173">
        <f t="shared" si="30"/>
        <v>4.8894731669325972E-3</v>
      </c>
    </row>
    <row r="1058" spans="8:9">
      <c r="H1058" s="94">
        <f t="shared" si="31"/>
        <v>1500.2764799023444</v>
      </c>
      <c r="I1058" s="173">
        <f t="shared" si="30"/>
        <v>4.7389735462351921E-3</v>
      </c>
    </row>
    <row r="1059" spans="8:9">
      <c r="H1059" s="94">
        <f t="shared" si="31"/>
        <v>1500.2767999023445</v>
      </c>
      <c r="I1059" s="173">
        <f t="shared" si="30"/>
        <v>4.5928124048381638E-3</v>
      </c>
    </row>
    <row r="1060" spans="8:9">
      <c r="H1060" s="94">
        <f t="shared" si="31"/>
        <v>1500.2771199023446</v>
      </c>
      <c r="I1060" s="173">
        <f t="shared" si="30"/>
        <v>4.4508743533165076E-3</v>
      </c>
    </row>
    <row r="1061" spans="8:9">
      <c r="H1061" s="94">
        <f t="shared" si="31"/>
        <v>1500.2774399023447</v>
      </c>
      <c r="I1061" s="173">
        <f t="shared" si="30"/>
        <v>4.3130467664284754E-3</v>
      </c>
    </row>
    <row r="1062" spans="8:9">
      <c r="H1062" s="94">
        <f t="shared" si="31"/>
        <v>1500.2777599023448</v>
      </c>
      <c r="I1062" s="173">
        <f t="shared" si="30"/>
        <v>4.1792197260748553E-3</v>
      </c>
    </row>
    <row r="1063" spans="8:9">
      <c r="H1063" s="94">
        <f t="shared" si="31"/>
        <v>1500.2780799023449</v>
      </c>
      <c r="I1063" s="173">
        <f t="shared" si="30"/>
        <v>4.049285965169994E-3</v>
      </c>
    </row>
    <row r="1064" spans="8:9">
      <c r="H1064" s="94">
        <f t="shared" si="31"/>
        <v>1500.278399902345</v>
      </c>
      <c r="I1064" s="173">
        <f t="shared" si="30"/>
        <v>3.9231408124175606E-3</v>
      </c>
    </row>
    <row r="1065" spans="8:9">
      <c r="H1065" s="94">
        <f t="shared" si="31"/>
        <v>1500.2787199023451</v>
      </c>
      <c r="I1065" s="173">
        <f t="shared" si="30"/>
        <v>3.8006821379838926E-3</v>
      </c>
    </row>
    <row r="1066" spans="8:9">
      <c r="H1066" s="94">
        <f t="shared" si="31"/>
        <v>1500.2790399023452</v>
      </c>
      <c r="I1066" s="173">
        <f t="shared" si="30"/>
        <v>3.681810300061511E-3</v>
      </c>
    </row>
    <row r="1067" spans="8:9">
      <c r="H1067" s="94">
        <f t="shared" si="31"/>
        <v>1500.2793599023453</v>
      </c>
      <c r="I1067" s="173">
        <f t="shared" si="30"/>
        <v>3.5664280923152487E-3</v>
      </c>
    </row>
    <row r="1068" spans="8:9">
      <c r="H1068" s="94">
        <f t="shared" si="31"/>
        <v>1500.2796799023454</v>
      </c>
      <c r="I1068" s="173">
        <f t="shared" si="30"/>
        <v>3.4544406922033845E-3</v>
      </c>
    </row>
    <row r="1069" spans="8:9">
      <c r="H1069" s="94">
        <f t="shared" si="31"/>
        <v>1500.2799999023455</v>
      </c>
      <c r="I1069" s="173">
        <f t="shared" si="30"/>
        <v>3.3457556101658885E-3</v>
      </c>
    </row>
    <row r="1070" spans="8:9">
      <c r="H1070" s="94">
        <f t="shared" si="31"/>
        <v>1500.2803199023456</v>
      </c>
      <c r="I1070" s="173">
        <f t="shared" si="30"/>
        <v>3.2402826396718044E-3</v>
      </c>
    </row>
    <row r="1071" spans="8:9">
      <c r="H1071" s="94">
        <f t="shared" si="31"/>
        <v>1500.2806399023457</v>
      </c>
      <c r="I1071" s="173">
        <f t="shared" si="30"/>
        <v>3.137933808117689E-3</v>
      </c>
    </row>
    <row r="1072" spans="8:9">
      <c r="H1072" s="94">
        <f t="shared" si="31"/>
        <v>1500.2809599023458</v>
      </c>
      <c r="I1072" s="173">
        <f t="shared" si="30"/>
        <v>3.0386233285689354E-3</v>
      </c>
    </row>
    <row r="1073" spans="8:9">
      <c r="H1073" s="94">
        <f t="shared" si="31"/>
        <v>1500.2812799023459</v>
      </c>
      <c r="I1073" s="173">
        <f t="shared" si="30"/>
        <v>2.9422675523355208E-3</v>
      </c>
    </row>
    <row r="1074" spans="8:9">
      <c r="I1074" s="173"/>
    </row>
    <row r="1075" spans="8:9">
      <c r="I1075" s="173"/>
    </row>
    <row r="1076" spans="8:9">
      <c r="I1076" s="173"/>
    </row>
    <row r="1077" spans="8:9">
      <c r="I1077" s="173"/>
    </row>
    <row r="1078" spans="8:9">
      <c r="I1078" s="173"/>
    </row>
    <row r="1079" spans="8:9">
      <c r="I1079" s="173"/>
    </row>
    <row r="1080" spans="8:9">
      <c r="I1080" s="173"/>
    </row>
    <row r="1081" spans="8:9">
      <c r="I1081" s="173"/>
    </row>
    <row r="1082" spans="8:9">
      <c r="I1082" s="173"/>
    </row>
    <row r="1083" spans="8:9">
      <c r="I1083" s="173"/>
    </row>
    <row r="1084" spans="8:9">
      <c r="I1084" s="173"/>
    </row>
    <row r="1085" spans="8:9">
      <c r="I1085" s="173"/>
    </row>
    <row r="1086" spans="8:9">
      <c r="I1086" s="173"/>
    </row>
    <row r="1087" spans="8:9">
      <c r="I1087" s="173"/>
    </row>
    <row r="1088" spans="8:9">
      <c r="I1088" s="173"/>
    </row>
    <row r="1089" spans="9:9">
      <c r="I1089" s="173"/>
    </row>
    <row r="1090" spans="9:9">
      <c r="I1090" s="173"/>
    </row>
    <row r="1091" spans="9:9">
      <c r="I1091" s="173"/>
    </row>
    <row r="1092" spans="9:9">
      <c r="I1092" s="173"/>
    </row>
    <row r="1093" spans="9:9">
      <c r="I1093" s="173"/>
    </row>
    <row r="1094" spans="9:9">
      <c r="I1094" s="173"/>
    </row>
    <row r="1095" spans="9:9">
      <c r="I1095" s="173"/>
    </row>
    <row r="1096" spans="9:9">
      <c r="I1096" s="173"/>
    </row>
    <row r="1097" spans="9:9">
      <c r="I1097" s="173"/>
    </row>
    <row r="1098" spans="9:9">
      <c r="I1098" s="173"/>
    </row>
    <row r="1099" spans="9:9">
      <c r="I1099" s="173"/>
    </row>
    <row r="1100" spans="9:9">
      <c r="I1100" s="173"/>
    </row>
    <row r="1101" spans="9:9">
      <c r="I1101" s="173"/>
    </row>
    <row r="1102" spans="9:9">
      <c r="I1102" s="173"/>
    </row>
    <row r="1103" spans="9:9">
      <c r="I1103" s="173"/>
    </row>
    <row r="1104" spans="9:9">
      <c r="I1104" s="173"/>
    </row>
    <row r="1105" spans="9:9">
      <c r="I1105" s="173"/>
    </row>
    <row r="1106" spans="9:9">
      <c r="I1106" s="173"/>
    </row>
    <row r="1107" spans="9:9">
      <c r="I1107" s="173"/>
    </row>
    <row r="1108" spans="9:9">
      <c r="I1108" s="173"/>
    </row>
    <row r="1109" spans="9:9">
      <c r="I1109" s="173"/>
    </row>
    <row r="1110" spans="9:9">
      <c r="I1110" s="173"/>
    </row>
    <row r="1111" spans="9:9">
      <c r="I1111" s="173"/>
    </row>
    <row r="1112" spans="9:9">
      <c r="I1112" s="173"/>
    </row>
    <row r="1113" spans="9:9">
      <c r="I1113" s="173"/>
    </row>
    <row r="1114" spans="9:9">
      <c r="I1114" s="173"/>
    </row>
    <row r="1115" spans="9:9">
      <c r="I1115" s="173"/>
    </row>
    <row r="1116" spans="9:9">
      <c r="I1116" s="173"/>
    </row>
    <row r="1117" spans="9:9">
      <c r="I1117" s="173"/>
    </row>
    <row r="1118" spans="9:9">
      <c r="I1118" s="173"/>
    </row>
    <row r="1119" spans="9:9">
      <c r="I1119" s="173"/>
    </row>
    <row r="1120" spans="9:9">
      <c r="I1120" s="173"/>
    </row>
    <row r="1121" spans="9:9">
      <c r="I1121" s="173"/>
    </row>
    <row r="1122" spans="9:9">
      <c r="I1122" s="173"/>
    </row>
    <row r="1123" spans="9:9">
      <c r="I1123" s="173"/>
    </row>
    <row r="1124" spans="9:9">
      <c r="I1124" s="173"/>
    </row>
    <row r="1125" spans="9:9">
      <c r="I1125" s="173"/>
    </row>
    <row r="1126" spans="9:9">
      <c r="I1126" s="173"/>
    </row>
    <row r="1127" spans="9:9">
      <c r="I1127" s="173"/>
    </row>
    <row r="1128" spans="9:9">
      <c r="I1128" s="173"/>
    </row>
    <row r="1129" spans="9:9">
      <c r="I1129" s="173"/>
    </row>
    <row r="1130" spans="9:9">
      <c r="I1130" s="173"/>
    </row>
    <row r="1131" spans="9:9">
      <c r="I1131" s="173"/>
    </row>
    <row r="1132" spans="9:9">
      <c r="I1132" s="173"/>
    </row>
    <row r="1133" spans="9:9">
      <c r="I1133" s="173"/>
    </row>
    <row r="1134" spans="9:9">
      <c r="I1134" s="173"/>
    </row>
    <row r="1135" spans="9:9">
      <c r="I1135" s="173"/>
    </row>
    <row r="1136" spans="9:9">
      <c r="I1136" s="173"/>
    </row>
    <row r="1137" spans="9:9">
      <c r="I1137" s="173"/>
    </row>
    <row r="1138" spans="9:9">
      <c r="I1138" s="173"/>
    </row>
    <row r="1139" spans="9:9">
      <c r="I1139" s="173"/>
    </row>
    <row r="1140" spans="9:9">
      <c r="I1140" s="173"/>
    </row>
    <row r="1141" spans="9:9">
      <c r="I1141" s="173"/>
    </row>
    <row r="1142" spans="9:9">
      <c r="I1142" s="173"/>
    </row>
    <row r="1143" spans="9:9">
      <c r="I1143" s="173"/>
    </row>
    <row r="1144" spans="9:9">
      <c r="I1144" s="173"/>
    </row>
    <row r="1145" spans="9:9">
      <c r="I1145" s="173"/>
    </row>
    <row r="1146" spans="9:9">
      <c r="I1146" s="173"/>
    </row>
    <row r="1147" spans="9:9">
      <c r="I1147" s="173"/>
    </row>
    <row r="1148" spans="9:9">
      <c r="I1148" s="173"/>
    </row>
    <row r="1149" spans="9:9">
      <c r="I1149" s="173"/>
    </row>
    <row r="1150" spans="9:9">
      <c r="I1150" s="173"/>
    </row>
    <row r="1151" spans="9:9">
      <c r="I1151" s="173"/>
    </row>
    <row r="1152" spans="9:9">
      <c r="I1152" s="173"/>
    </row>
    <row r="1153" spans="9:9">
      <c r="I1153" s="173"/>
    </row>
    <row r="1154" spans="9:9">
      <c r="I1154" s="173"/>
    </row>
    <row r="1155" spans="9:9">
      <c r="I1155" s="173"/>
    </row>
    <row r="1156" spans="9:9">
      <c r="I1156" s="173"/>
    </row>
    <row r="1157" spans="9:9">
      <c r="I1157" s="173"/>
    </row>
    <row r="1158" spans="9:9">
      <c r="I1158" s="173"/>
    </row>
    <row r="1159" spans="9:9">
      <c r="I1159" s="173"/>
    </row>
    <row r="1160" spans="9:9">
      <c r="I1160" s="173"/>
    </row>
    <row r="1161" spans="9:9">
      <c r="I1161" s="173"/>
    </row>
    <row r="1162" spans="9:9">
      <c r="I1162" s="173"/>
    </row>
    <row r="1163" spans="9:9">
      <c r="I1163" s="173"/>
    </row>
    <row r="1164" spans="9:9">
      <c r="I1164" s="173"/>
    </row>
    <row r="1165" spans="9:9">
      <c r="I1165" s="173"/>
    </row>
    <row r="1166" spans="9:9">
      <c r="I1166" s="173"/>
    </row>
    <row r="1167" spans="9:9">
      <c r="I1167" s="173"/>
    </row>
    <row r="1168" spans="9:9">
      <c r="I1168" s="173"/>
    </row>
    <row r="1169" spans="9:9">
      <c r="I1169" s="173"/>
    </row>
    <row r="1170" spans="9:9">
      <c r="I1170" s="173"/>
    </row>
    <row r="1171" spans="9:9">
      <c r="I1171" s="173"/>
    </row>
    <row r="1172" spans="9:9">
      <c r="I1172" s="173"/>
    </row>
    <row r="1173" spans="9:9">
      <c r="I1173" s="173"/>
    </row>
    <row r="1174" spans="9:9">
      <c r="I1174" s="173"/>
    </row>
    <row r="1175" spans="9:9">
      <c r="I1175" s="173"/>
    </row>
    <row r="1176" spans="9:9">
      <c r="I1176" s="173"/>
    </row>
    <row r="1177" spans="9:9">
      <c r="I1177" s="173"/>
    </row>
    <row r="1178" spans="9:9">
      <c r="I1178" s="173"/>
    </row>
    <row r="1179" spans="9:9">
      <c r="I1179" s="173"/>
    </row>
    <row r="1180" spans="9:9">
      <c r="I1180" s="173"/>
    </row>
    <row r="1181" spans="9:9">
      <c r="I1181" s="173"/>
    </row>
    <row r="1182" spans="9:9">
      <c r="I1182" s="173"/>
    </row>
    <row r="1183" spans="9:9">
      <c r="I1183" s="173"/>
    </row>
    <row r="1184" spans="9:9">
      <c r="I1184" s="173"/>
    </row>
    <row r="1185" spans="9:9">
      <c r="I1185" s="173"/>
    </row>
    <row r="1186" spans="9:9">
      <c r="I1186" s="173"/>
    </row>
    <row r="1187" spans="9:9">
      <c r="I1187" s="173"/>
    </row>
    <row r="1188" spans="9:9">
      <c r="I1188" s="173"/>
    </row>
    <row r="1189" spans="9:9">
      <c r="I1189" s="173"/>
    </row>
    <row r="1190" spans="9:9">
      <c r="I1190" s="173"/>
    </row>
    <row r="1191" spans="9:9">
      <c r="I1191" s="173"/>
    </row>
    <row r="1192" spans="9:9">
      <c r="I1192" s="173"/>
    </row>
    <row r="1193" spans="9:9">
      <c r="I1193" s="173"/>
    </row>
    <row r="1194" spans="9:9">
      <c r="I1194" s="173"/>
    </row>
    <row r="1195" spans="9:9">
      <c r="I1195" s="173"/>
    </row>
    <row r="1196" spans="9:9">
      <c r="I1196" s="173"/>
    </row>
    <row r="1197" spans="9:9">
      <c r="I1197" s="173"/>
    </row>
    <row r="1198" spans="9:9">
      <c r="I1198" s="173"/>
    </row>
    <row r="1199" spans="9:9">
      <c r="I1199" s="173"/>
    </row>
    <row r="1200" spans="9:9">
      <c r="I1200" s="173"/>
    </row>
    <row r="1201" spans="9:9">
      <c r="I1201" s="173"/>
    </row>
    <row r="1202" spans="9:9">
      <c r="I1202" s="173"/>
    </row>
    <row r="1203" spans="9:9">
      <c r="I1203" s="173"/>
    </row>
    <row r="1204" spans="9:9">
      <c r="I1204" s="173"/>
    </row>
    <row r="1205" spans="9:9">
      <c r="I1205" s="173"/>
    </row>
    <row r="1206" spans="9:9">
      <c r="I1206" s="173"/>
    </row>
    <row r="1207" spans="9:9">
      <c r="I1207" s="173"/>
    </row>
    <row r="1208" spans="9:9">
      <c r="I1208" s="173"/>
    </row>
    <row r="1209" spans="9:9">
      <c r="I1209" s="173"/>
    </row>
    <row r="1210" spans="9:9">
      <c r="I1210" s="173"/>
    </row>
    <row r="1211" spans="9:9">
      <c r="I1211" s="173"/>
    </row>
    <row r="1212" spans="9:9">
      <c r="I1212" s="173"/>
    </row>
    <row r="1213" spans="9:9">
      <c r="I1213" s="173"/>
    </row>
    <row r="1214" spans="9:9">
      <c r="I1214" s="173"/>
    </row>
    <row r="1215" spans="9:9">
      <c r="I1215" s="173"/>
    </row>
    <row r="1216" spans="9:9">
      <c r="I1216" s="173"/>
    </row>
    <row r="1217" spans="9:9">
      <c r="I1217" s="173"/>
    </row>
    <row r="1218" spans="9:9">
      <c r="I1218" s="173"/>
    </row>
    <row r="1219" spans="9:9">
      <c r="I1219" s="173"/>
    </row>
    <row r="1220" spans="9:9">
      <c r="I1220" s="173"/>
    </row>
    <row r="1221" spans="9:9">
      <c r="I1221" s="173"/>
    </row>
    <row r="1222" spans="9:9">
      <c r="I1222" s="173"/>
    </row>
    <row r="1223" spans="9:9">
      <c r="I1223" s="173"/>
    </row>
    <row r="1224" spans="9:9">
      <c r="I1224" s="173"/>
    </row>
    <row r="1225" spans="9:9">
      <c r="I1225" s="173"/>
    </row>
    <row r="1226" spans="9:9">
      <c r="I1226" s="173"/>
    </row>
    <row r="1227" spans="9:9">
      <c r="I1227" s="173"/>
    </row>
    <row r="1228" spans="9:9">
      <c r="I1228" s="173"/>
    </row>
    <row r="1229" spans="9:9">
      <c r="I1229" s="173"/>
    </row>
    <row r="1230" spans="9:9">
      <c r="I1230" s="173"/>
    </row>
    <row r="1231" spans="9:9">
      <c r="I1231" s="173"/>
    </row>
    <row r="1232" spans="9:9">
      <c r="I1232" s="173"/>
    </row>
    <row r="1233" spans="9:9">
      <c r="I1233" s="173"/>
    </row>
    <row r="1234" spans="9:9">
      <c r="I1234" s="173"/>
    </row>
    <row r="1235" spans="9:9">
      <c r="I1235" s="173"/>
    </row>
    <row r="1236" spans="9:9">
      <c r="I1236" s="173"/>
    </row>
    <row r="1237" spans="9:9">
      <c r="I1237" s="173"/>
    </row>
    <row r="1238" spans="9:9">
      <c r="I1238" s="173"/>
    </row>
    <row r="1239" spans="9:9">
      <c r="I1239" s="173"/>
    </row>
    <row r="1240" spans="9:9">
      <c r="I1240" s="173"/>
    </row>
    <row r="1241" spans="9:9">
      <c r="I1241" s="173"/>
    </row>
    <row r="1242" spans="9:9">
      <c r="I1242" s="173"/>
    </row>
    <row r="1243" spans="9:9">
      <c r="I1243" s="173"/>
    </row>
    <row r="1244" spans="9:9">
      <c r="I1244" s="173"/>
    </row>
    <row r="1245" spans="9:9">
      <c r="I1245" s="173"/>
    </row>
    <row r="1246" spans="9:9">
      <c r="I1246" s="173"/>
    </row>
    <row r="1247" spans="9:9">
      <c r="I1247" s="173"/>
    </row>
    <row r="1248" spans="9:9">
      <c r="I1248" s="173"/>
    </row>
    <row r="1249" spans="9:9">
      <c r="I1249" s="173"/>
    </row>
    <row r="1250" spans="9:9">
      <c r="I1250" s="173"/>
    </row>
    <row r="1251" spans="9:9">
      <c r="I1251" s="173"/>
    </row>
    <row r="1252" spans="9:9">
      <c r="I1252" s="173"/>
    </row>
    <row r="1253" spans="9:9">
      <c r="I1253" s="173"/>
    </row>
    <row r="1254" spans="9:9">
      <c r="I1254" s="173"/>
    </row>
    <row r="1255" spans="9:9">
      <c r="I1255" s="173"/>
    </row>
    <row r="1256" spans="9:9">
      <c r="I1256" s="173"/>
    </row>
    <row r="1257" spans="9:9">
      <c r="I1257" s="173"/>
    </row>
    <row r="1258" spans="9:9">
      <c r="I1258" s="173"/>
    </row>
    <row r="1259" spans="9:9">
      <c r="I1259" s="173"/>
    </row>
    <row r="1260" spans="9:9">
      <c r="I1260" s="173"/>
    </row>
    <row r="1261" spans="9:9">
      <c r="I1261" s="173"/>
    </row>
    <row r="1262" spans="9:9">
      <c r="I1262" s="173"/>
    </row>
    <row r="1263" spans="9:9">
      <c r="I1263" s="173"/>
    </row>
    <row r="1264" spans="9:9">
      <c r="I1264" s="173"/>
    </row>
    <row r="1265" spans="9:9">
      <c r="I1265" s="173"/>
    </row>
    <row r="1266" spans="9:9">
      <c r="I1266" s="173"/>
    </row>
    <row r="1267" spans="9:9">
      <c r="I1267" s="173"/>
    </row>
    <row r="1268" spans="9:9">
      <c r="I1268" s="173"/>
    </row>
    <row r="1269" spans="9:9">
      <c r="I1269" s="173"/>
    </row>
    <row r="1270" spans="9:9">
      <c r="I1270" s="173"/>
    </row>
    <row r="1271" spans="9:9">
      <c r="I1271" s="173"/>
    </row>
    <row r="1272" spans="9:9">
      <c r="I1272" s="173"/>
    </row>
    <row r="1273" spans="9:9">
      <c r="I1273" s="173"/>
    </row>
    <row r="1274" spans="9:9">
      <c r="I1274" s="173"/>
    </row>
    <row r="1275" spans="9:9">
      <c r="I1275" s="173"/>
    </row>
    <row r="1276" spans="9:9">
      <c r="I1276" s="173"/>
    </row>
    <row r="1277" spans="9:9">
      <c r="I1277" s="173"/>
    </row>
    <row r="1278" spans="9:9">
      <c r="I1278" s="173"/>
    </row>
    <row r="1279" spans="9:9">
      <c r="I1279" s="173"/>
    </row>
    <row r="1280" spans="9:9">
      <c r="I1280" s="173"/>
    </row>
    <row r="1281" spans="9:9">
      <c r="I1281" s="173"/>
    </row>
    <row r="1282" spans="9:9">
      <c r="I1282" s="173"/>
    </row>
    <row r="1283" spans="9:9">
      <c r="I1283" s="173"/>
    </row>
    <row r="1284" spans="9:9">
      <c r="I1284" s="173"/>
    </row>
    <row r="1285" spans="9:9">
      <c r="I1285" s="173"/>
    </row>
    <row r="1286" spans="9:9">
      <c r="I1286" s="173"/>
    </row>
    <row r="1287" spans="9:9">
      <c r="I1287" s="173"/>
    </row>
    <row r="1288" spans="9:9">
      <c r="I1288" s="173"/>
    </row>
    <row r="1289" spans="9:9">
      <c r="I1289" s="173"/>
    </row>
    <row r="1290" spans="9:9">
      <c r="I1290" s="173"/>
    </row>
    <row r="1291" spans="9:9">
      <c r="I1291" s="173"/>
    </row>
    <row r="1292" spans="9:9">
      <c r="I1292" s="173"/>
    </row>
    <row r="1293" spans="9:9">
      <c r="I1293" s="173"/>
    </row>
    <row r="1294" spans="9:9">
      <c r="I1294" s="173"/>
    </row>
    <row r="1295" spans="9:9">
      <c r="I1295" s="173"/>
    </row>
    <row r="1296" spans="9:9">
      <c r="I1296" s="173"/>
    </row>
    <row r="1297" spans="9:9">
      <c r="I1297" s="173"/>
    </row>
    <row r="1298" spans="9:9">
      <c r="I1298" s="173"/>
    </row>
    <row r="1299" spans="9:9">
      <c r="I1299" s="173"/>
    </row>
    <row r="1300" spans="9:9">
      <c r="I1300" s="173"/>
    </row>
    <row r="1301" spans="9:9">
      <c r="I1301" s="173"/>
    </row>
    <row r="1302" spans="9:9">
      <c r="I1302" s="173"/>
    </row>
    <row r="1303" spans="9:9">
      <c r="I1303" s="173"/>
    </row>
    <row r="1304" spans="9:9">
      <c r="I1304" s="173"/>
    </row>
    <row r="1305" spans="9:9">
      <c r="I1305" s="173"/>
    </row>
    <row r="1306" spans="9:9">
      <c r="I1306" s="173"/>
    </row>
    <row r="1307" spans="9:9">
      <c r="I1307" s="173"/>
    </row>
    <row r="1308" spans="9:9">
      <c r="I1308" s="173"/>
    </row>
    <row r="1309" spans="9:9">
      <c r="I1309" s="173"/>
    </row>
    <row r="1310" spans="9:9">
      <c r="I1310" s="173"/>
    </row>
    <row r="1311" spans="9:9">
      <c r="I1311" s="173"/>
    </row>
    <row r="1312" spans="9:9">
      <c r="I1312" s="173"/>
    </row>
    <row r="1313" spans="9:9">
      <c r="I1313" s="173"/>
    </row>
    <row r="1314" spans="9:9">
      <c r="I1314" s="173"/>
    </row>
    <row r="1315" spans="9:9">
      <c r="I1315" s="173"/>
    </row>
    <row r="1316" spans="9:9">
      <c r="I1316" s="173"/>
    </row>
    <row r="1317" spans="9:9">
      <c r="I1317" s="173"/>
    </row>
    <row r="1318" spans="9:9">
      <c r="I1318" s="173"/>
    </row>
    <row r="1319" spans="9:9">
      <c r="I1319" s="173"/>
    </row>
    <row r="1320" spans="9:9">
      <c r="I1320" s="173"/>
    </row>
    <row r="1321" spans="9:9">
      <c r="I1321" s="173"/>
    </row>
    <row r="1322" spans="9:9">
      <c r="I1322" s="173"/>
    </row>
    <row r="1323" spans="9:9">
      <c r="I1323" s="173"/>
    </row>
    <row r="1324" spans="9:9">
      <c r="I1324" s="173"/>
    </row>
    <row r="1325" spans="9:9">
      <c r="I1325" s="173"/>
    </row>
    <row r="1326" spans="9:9">
      <c r="I1326" s="173"/>
    </row>
    <row r="1327" spans="9:9">
      <c r="I1327" s="173"/>
    </row>
    <row r="1328" spans="9:9">
      <c r="I1328" s="173"/>
    </row>
    <row r="1329" spans="9:9">
      <c r="I1329" s="173"/>
    </row>
    <row r="1330" spans="9:9">
      <c r="I1330" s="173"/>
    </row>
    <row r="1331" spans="9:9">
      <c r="I1331" s="173"/>
    </row>
    <row r="1332" spans="9:9">
      <c r="I1332" s="173"/>
    </row>
    <row r="1333" spans="9:9">
      <c r="I1333" s="173"/>
    </row>
    <row r="1334" spans="9:9">
      <c r="I1334" s="173"/>
    </row>
    <row r="1335" spans="9:9">
      <c r="I1335" s="173"/>
    </row>
    <row r="1336" spans="9:9">
      <c r="I1336" s="173"/>
    </row>
    <row r="1337" spans="9:9">
      <c r="I1337" s="173"/>
    </row>
    <row r="1338" spans="9:9">
      <c r="I1338" s="173"/>
    </row>
    <row r="1339" spans="9:9">
      <c r="I1339" s="173"/>
    </row>
    <row r="1340" spans="9:9">
      <c r="I1340" s="173"/>
    </row>
    <row r="1341" spans="9:9">
      <c r="I1341" s="173"/>
    </row>
    <row r="1342" spans="9:9">
      <c r="I1342" s="173"/>
    </row>
    <row r="1343" spans="9:9">
      <c r="I1343" s="173"/>
    </row>
    <row r="1344" spans="9:9">
      <c r="I1344" s="173"/>
    </row>
    <row r="1345" spans="9:9">
      <c r="I1345" s="173"/>
    </row>
    <row r="1346" spans="9:9">
      <c r="I1346" s="173"/>
    </row>
    <row r="1347" spans="9:9">
      <c r="I1347" s="173"/>
    </row>
    <row r="1348" spans="9:9">
      <c r="I1348" s="173"/>
    </row>
    <row r="1349" spans="9:9">
      <c r="I1349" s="173"/>
    </row>
    <row r="1350" spans="9:9">
      <c r="I1350" s="173"/>
    </row>
    <row r="1351" spans="9:9">
      <c r="I1351" s="173"/>
    </row>
    <row r="1352" spans="9:9">
      <c r="I1352" s="173"/>
    </row>
    <row r="1353" spans="9:9">
      <c r="I1353" s="173"/>
    </row>
    <row r="1354" spans="9:9">
      <c r="I1354" s="173"/>
    </row>
    <row r="1355" spans="9:9">
      <c r="I1355" s="173"/>
    </row>
    <row r="1356" spans="9:9">
      <c r="I1356" s="173"/>
    </row>
    <row r="1357" spans="9:9">
      <c r="I1357" s="173"/>
    </row>
    <row r="1358" spans="9:9">
      <c r="I1358" s="173"/>
    </row>
    <row r="1359" spans="9:9">
      <c r="I1359" s="173"/>
    </row>
    <row r="1360" spans="9:9">
      <c r="I1360" s="173"/>
    </row>
    <row r="1361" spans="9:9">
      <c r="I1361" s="173"/>
    </row>
    <row r="1362" spans="9:9">
      <c r="I1362" s="173"/>
    </row>
    <row r="1363" spans="9:9">
      <c r="I1363" s="173"/>
    </row>
    <row r="1364" spans="9:9">
      <c r="I1364" s="173"/>
    </row>
    <row r="1365" spans="9:9">
      <c r="I1365" s="173"/>
    </row>
    <row r="1366" spans="9:9">
      <c r="I1366" s="173"/>
    </row>
    <row r="1367" spans="9:9">
      <c r="I1367" s="173"/>
    </row>
    <row r="1368" spans="9:9">
      <c r="I1368" s="173"/>
    </row>
    <row r="1369" spans="9:9">
      <c r="I1369" s="173"/>
    </row>
    <row r="1370" spans="9:9">
      <c r="I1370" s="173"/>
    </row>
    <row r="1371" spans="9:9">
      <c r="I1371" s="173"/>
    </row>
    <row r="1372" spans="9:9">
      <c r="I1372" s="173"/>
    </row>
    <row r="1373" spans="9:9">
      <c r="I1373" s="173"/>
    </row>
    <row r="1374" spans="9:9">
      <c r="I1374" s="173"/>
    </row>
    <row r="1375" spans="9:9">
      <c r="I1375" s="173"/>
    </row>
    <row r="1376" spans="9:9">
      <c r="I1376" s="173"/>
    </row>
    <row r="1377" spans="9:9">
      <c r="I1377" s="173"/>
    </row>
    <row r="1378" spans="9:9">
      <c r="I1378" s="173"/>
    </row>
    <row r="1379" spans="9:9">
      <c r="I1379" s="173"/>
    </row>
    <row r="1380" spans="9:9">
      <c r="I1380" s="173"/>
    </row>
    <row r="1381" spans="9:9">
      <c r="I1381" s="173"/>
    </row>
    <row r="1382" spans="9:9">
      <c r="I1382" s="173"/>
    </row>
    <row r="1383" spans="9:9">
      <c r="I1383" s="173"/>
    </row>
    <row r="1384" spans="9:9">
      <c r="I1384" s="173"/>
    </row>
    <row r="1385" spans="9:9">
      <c r="I1385" s="173"/>
    </row>
    <row r="1386" spans="9:9">
      <c r="I1386" s="173"/>
    </row>
    <row r="1387" spans="9:9">
      <c r="I1387" s="173"/>
    </row>
    <row r="1388" spans="9:9">
      <c r="I1388" s="173"/>
    </row>
    <row r="1389" spans="9:9">
      <c r="I1389" s="173"/>
    </row>
    <row r="1390" spans="9:9">
      <c r="I1390" s="173"/>
    </row>
    <row r="1391" spans="9:9">
      <c r="I1391" s="173"/>
    </row>
    <row r="1392" spans="9:9">
      <c r="I1392" s="173"/>
    </row>
    <row r="1393" spans="9:9">
      <c r="I1393" s="173"/>
    </row>
    <row r="1394" spans="9:9">
      <c r="I1394" s="173"/>
    </row>
    <row r="1395" spans="9:9">
      <c r="I1395" s="173"/>
    </row>
    <row r="1396" spans="9:9">
      <c r="I1396" s="173"/>
    </row>
    <row r="1397" spans="9:9">
      <c r="I1397" s="173"/>
    </row>
    <row r="1398" spans="9:9">
      <c r="I1398" s="173"/>
    </row>
    <row r="1399" spans="9:9">
      <c r="I1399" s="173"/>
    </row>
    <row r="1400" spans="9:9">
      <c r="I1400" s="173"/>
    </row>
    <row r="1401" spans="9:9">
      <c r="I1401" s="173"/>
    </row>
    <row r="1402" spans="9:9">
      <c r="I1402" s="173"/>
    </row>
    <row r="1403" spans="9:9">
      <c r="I1403" s="173"/>
    </row>
    <row r="1404" spans="9:9">
      <c r="I1404" s="173"/>
    </row>
    <row r="1405" spans="9:9">
      <c r="I1405" s="173"/>
    </row>
    <row r="1406" spans="9:9">
      <c r="I1406" s="173"/>
    </row>
    <row r="1407" spans="9:9">
      <c r="I1407" s="173"/>
    </row>
    <row r="1408" spans="9:9">
      <c r="I1408" s="173"/>
    </row>
    <row r="1409" spans="9:9">
      <c r="I1409" s="173"/>
    </row>
    <row r="1410" spans="9:9">
      <c r="I1410" s="173"/>
    </row>
    <row r="1411" spans="9:9">
      <c r="I1411" s="173"/>
    </row>
    <row r="1412" spans="9:9">
      <c r="I1412" s="173"/>
    </row>
    <row r="1413" spans="9:9">
      <c r="I1413" s="173"/>
    </row>
    <row r="1414" spans="9:9">
      <c r="I1414" s="173"/>
    </row>
    <row r="1415" spans="9:9">
      <c r="I1415" s="173"/>
    </row>
    <row r="1416" spans="9:9">
      <c r="I1416" s="173"/>
    </row>
    <row r="1417" spans="9:9">
      <c r="I1417" s="173"/>
    </row>
    <row r="1418" spans="9:9">
      <c r="I1418" s="173"/>
    </row>
    <row r="1419" spans="9:9">
      <c r="I1419" s="173"/>
    </row>
    <row r="1420" spans="9:9">
      <c r="I1420" s="173"/>
    </row>
    <row r="1421" spans="9:9">
      <c r="I1421" s="173"/>
    </row>
    <row r="1422" spans="9:9">
      <c r="I1422" s="173"/>
    </row>
    <row r="1423" spans="9:9">
      <c r="I1423" s="173"/>
    </row>
    <row r="1424" spans="9:9">
      <c r="I1424" s="173"/>
    </row>
    <row r="1425" spans="9:9">
      <c r="I1425" s="173"/>
    </row>
    <row r="1426" spans="9:9">
      <c r="I1426" s="173"/>
    </row>
    <row r="1427" spans="9:9">
      <c r="I1427" s="173"/>
    </row>
    <row r="1428" spans="9:9">
      <c r="I1428" s="173"/>
    </row>
    <row r="1429" spans="9:9">
      <c r="I1429" s="173"/>
    </row>
    <row r="1430" spans="9:9">
      <c r="I1430" s="173"/>
    </row>
    <row r="1431" spans="9:9">
      <c r="I1431" s="173"/>
    </row>
    <row r="1432" spans="9:9">
      <c r="I1432" s="173"/>
    </row>
    <row r="1433" spans="9:9">
      <c r="I1433" s="173"/>
    </row>
    <row r="1434" spans="9:9">
      <c r="I1434" s="173"/>
    </row>
    <row r="1435" spans="9:9">
      <c r="I1435" s="173"/>
    </row>
    <row r="1436" spans="9:9">
      <c r="I1436" s="173"/>
    </row>
    <row r="1437" spans="9:9">
      <c r="I1437" s="173"/>
    </row>
    <row r="1438" spans="9:9">
      <c r="I1438" s="173"/>
    </row>
    <row r="1439" spans="9:9">
      <c r="I1439" s="173"/>
    </row>
    <row r="1440" spans="9:9">
      <c r="I1440" s="173"/>
    </row>
    <row r="1441" spans="9:9">
      <c r="I1441" s="173"/>
    </row>
    <row r="1442" spans="9:9">
      <c r="I1442" s="173"/>
    </row>
    <row r="1443" spans="9:9">
      <c r="I1443" s="173"/>
    </row>
    <row r="1444" spans="9:9">
      <c r="I1444" s="173"/>
    </row>
    <row r="1445" spans="9:9">
      <c r="I1445" s="173"/>
    </row>
    <row r="1446" spans="9:9">
      <c r="I1446" s="173"/>
    </row>
    <row r="1447" spans="9:9">
      <c r="I1447" s="173"/>
    </row>
    <row r="1448" spans="9:9">
      <c r="I1448" s="173"/>
    </row>
    <row r="1449" spans="9:9">
      <c r="I1449" s="173"/>
    </row>
    <row r="1450" spans="9:9">
      <c r="I1450" s="173"/>
    </row>
    <row r="1451" spans="9:9">
      <c r="I1451" s="173"/>
    </row>
    <row r="1452" spans="9:9">
      <c r="I1452" s="173"/>
    </row>
    <row r="1453" spans="9:9">
      <c r="I1453" s="173"/>
    </row>
    <row r="1454" spans="9:9">
      <c r="I1454" s="173"/>
    </row>
    <row r="1455" spans="9:9">
      <c r="I1455" s="173"/>
    </row>
    <row r="1456" spans="9:9">
      <c r="I1456" s="173"/>
    </row>
    <row r="1457" spans="9:9">
      <c r="I1457" s="173"/>
    </row>
    <row r="1458" spans="9:9">
      <c r="I1458" s="173"/>
    </row>
    <row r="1459" spans="9:9">
      <c r="I1459" s="173"/>
    </row>
    <row r="1460" spans="9:9">
      <c r="I1460" s="173"/>
    </row>
    <row r="1461" spans="9:9">
      <c r="I1461" s="173"/>
    </row>
    <row r="1462" spans="9:9">
      <c r="I1462" s="173"/>
    </row>
    <row r="1463" spans="9:9">
      <c r="I1463" s="173"/>
    </row>
    <row r="1464" spans="9:9">
      <c r="I1464" s="173"/>
    </row>
    <row r="1465" spans="9:9">
      <c r="I1465" s="173"/>
    </row>
    <row r="1466" spans="9:9">
      <c r="I1466" s="173"/>
    </row>
    <row r="1467" spans="9:9">
      <c r="I1467" s="173"/>
    </row>
    <row r="1468" spans="9:9">
      <c r="I1468" s="173"/>
    </row>
    <row r="1469" spans="9:9">
      <c r="I1469" s="173"/>
    </row>
    <row r="1470" spans="9:9">
      <c r="I1470" s="173"/>
    </row>
    <row r="1471" spans="9:9">
      <c r="I1471" s="173"/>
    </row>
    <row r="1472" spans="9:9">
      <c r="I1472" s="173"/>
    </row>
    <row r="1473" spans="9:9">
      <c r="I1473" s="173"/>
    </row>
    <row r="1474" spans="9:9">
      <c r="I1474" s="173"/>
    </row>
    <row r="1475" spans="9:9">
      <c r="I1475" s="173"/>
    </row>
    <row r="1476" spans="9:9">
      <c r="I1476" s="173"/>
    </row>
    <row r="1477" spans="9:9">
      <c r="I1477" s="173"/>
    </row>
    <row r="1478" spans="9:9">
      <c r="I1478" s="173"/>
    </row>
    <row r="1479" spans="9:9">
      <c r="I1479" s="173"/>
    </row>
    <row r="1480" spans="9:9">
      <c r="I1480" s="173"/>
    </row>
    <row r="1481" spans="9:9">
      <c r="I1481" s="173"/>
    </row>
    <row r="1482" spans="9:9">
      <c r="I1482" s="173"/>
    </row>
    <row r="1483" spans="9:9">
      <c r="I1483" s="173"/>
    </row>
    <row r="1484" spans="9:9">
      <c r="I1484" s="173"/>
    </row>
    <row r="1485" spans="9:9">
      <c r="I1485" s="173"/>
    </row>
    <row r="1486" spans="9:9">
      <c r="I1486" s="173"/>
    </row>
    <row r="1487" spans="9:9">
      <c r="I1487" s="173"/>
    </row>
    <row r="1488" spans="9:9">
      <c r="I1488" s="173"/>
    </row>
    <row r="1489" spans="9:9">
      <c r="I1489" s="173"/>
    </row>
    <row r="1490" spans="9:9">
      <c r="I1490" s="173"/>
    </row>
    <row r="1491" spans="9:9">
      <c r="I1491" s="173"/>
    </row>
    <row r="1492" spans="9:9">
      <c r="I1492" s="173"/>
    </row>
    <row r="1493" spans="9:9">
      <c r="I1493" s="173"/>
    </row>
    <row r="1494" spans="9:9">
      <c r="I1494" s="173"/>
    </row>
    <row r="1495" spans="9:9">
      <c r="I1495" s="173"/>
    </row>
    <row r="1496" spans="9:9">
      <c r="I1496" s="173"/>
    </row>
    <row r="1497" spans="9:9">
      <c r="I1497" s="173"/>
    </row>
    <row r="1498" spans="9:9">
      <c r="I1498" s="173"/>
    </row>
    <row r="1499" spans="9:9">
      <c r="I1499" s="173"/>
    </row>
    <row r="1500" spans="9:9">
      <c r="I1500" s="173"/>
    </row>
    <row r="1501" spans="9:9">
      <c r="I1501" s="173"/>
    </row>
    <row r="1502" spans="9:9">
      <c r="I1502" s="173"/>
    </row>
    <row r="1503" spans="9:9">
      <c r="I1503" s="173"/>
    </row>
    <row r="1504" spans="9:9">
      <c r="I1504" s="173"/>
    </row>
    <row r="1505" spans="9:9">
      <c r="I1505" s="173"/>
    </row>
    <row r="1506" spans="9:9">
      <c r="I1506" s="173"/>
    </row>
    <row r="1507" spans="9:9">
      <c r="I1507" s="173"/>
    </row>
    <row r="1508" spans="9:9">
      <c r="I1508" s="173"/>
    </row>
    <row r="1509" spans="9:9">
      <c r="I1509" s="173"/>
    </row>
    <row r="1510" spans="9:9">
      <c r="I1510" s="173"/>
    </row>
    <row r="1511" spans="9:9">
      <c r="I1511" s="173"/>
    </row>
    <row r="1512" spans="9:9">
      <c r="I1512" s="173"/>
    </row>
    <row r="1513" spans="9:9">
      <c r="I1513" s="173"/>
    </row>
    <row r="1514" spans="9:9">
      <c r="I1514" s="173"/>
    </row>
    <row r="1515" spans="9:9">
      <c r="I1515" s="173"/>
    </row>
    <row r="1516" spans="9:9">
      <c r="I1516" s="173"/>
    </row>
    <row r="1517" spans="9:9">
      <c r="I1517" s="173"/>
    </row>
    <row r="1518" spans="9:9">
      <c r="I1518" s="173"/>
    </row>
    <row r="1519" spans="9:9">
      <c r="I1519" s="173"/>
    </row>
    <row r="1520" spans="9:9">
      <c r="I1520" s="173"/>
    </row>
    <row r="1521" spans="9:9">
      <c r="I1521" s="173"/>
    </row>
    <row r="1522" spans="9:9">
      <c r="I1522" s="173"/>
    </row>
    <row r="1523" spans="9:9">
      <c r="I1523" s="173"/>
    </row>
    <row r="1524" spans="9:9">
      <c r="I1524" s="173"/>
    </row>
    <row r="1525" spans="9:9">
      <c r="I1525" s="173"/>
    </row>
    <row r="1526" spans="9:9">
      <c r="I1526" s="173"/>
    </row>
    <row r="1527" spans="9:9">
      <c r="I1527" s="173"/>
    </row>
    <row r="1528" spans="9:9">
      <c r="I1528" s="173"/>
    </row>
    <row r="1529" spans="9:9">
      <c r="I1529" s="173"/>
    </row>
    <row r="1530" spans="9:9">
      <c r="I1530" s="173"/>
    </row>
    <row r="1531" spans="9:9">
      <c r="I1531" s="173"/>
    </row>
    <row r="1532" spans="9:9">
      <c r="I1532" s="173"/>
    </row>
    <row r="1533" spans="9:9">
      <c r="I1533" s="173"/>
    </row>
    <row r="1534" spans="9:9">
      <c r="I1534" s="173"/>
    </row>
    <row r="1535" spans="9:9">
      <c r="I1535" s="173"/>
    </row>
    <row r="1536" spans="9:9">
      <c r="I1536" s="173"/>
    </row>
    <row r="1537" spans="9:9">
      <c r="I1537" s="173"/>
    </row>
    <row r="1538" spans="9:9">
      <c r="I1538" s="173"/>
    </row>
    <row r="1539" spans="9:9">
      <c r="I1539" s="173"/>
    </row>
    <row r="1540" spans="9:9">
      <c r="I1540" s="173"/>
    </row>
    <row r="1541" spans="9:9">
      <c r="I1541" s="173"/>
    </row>
    <row r="1542" spans="9:9">
      <c r="I1542" s="173"/>
    </row>
    <row r="1543" spans="9:9">
      <c r="I1543" s="173"/>
    </row>
    <row r="1544" spans="9:9">
      <c r="I1544" s="173"/>
    </row>
    <row r="1545" spans="9:9">
      <c r="I1545" s="173"/>
    </row>
    <row r="1546" spans="9:9">
      <c r="I1546" s="173"/>
    </row>
    <row r="1547" spans="9:9">
      <c r="I1547" s="173"/>
    </row>
    <row r="1548" spans="9:9">
      <c r="I1548" s="173"/>
    </row>
    <row r="1549" spans="9:9">
      <c r="I1549" s="173"/>
    </row>
    <row r="1550" spans="9:9">
      <c r="I1550" s="173"/>
    </row>
    <row r="1551" spans="9:9">
      <c r="I1551" s="173"/>
    </row>
    <row r="1552" spans="9:9">
      <c r="I1552" s="173"/>
    </row>
    <row r="1553" spans="9:9">
      <c r="I1553" s="173"/>
    </row>
    <row r="1554" spans="9:9">
      <c r="I1554" s="173"/>
    </row>
    <row r="1555" spans="9:9">
      <c r="I1555" s="173"/>
    </row>
    <row r="1556" spans="9:9">
      <c r="I1556" s="173"/>
    </row>
    <row r="1557" spans="9:9">
      <c r="I1557" s="173"/>
    </row>
    <row r="1558" spans="9:9">
      <c r="I1558" s="173"/>
    </row>
    <row r="1559" spans="9:9">
      <c r="I1559" s="173"/>
    </row>
    <row r="1560" spans="9:9">
      <c r="I1560" s="173"/>
    </row>
    <row r="1561" spans="9:9">
      <c r="I1561" s="173"/>
    </row>
    <row r="1562" spans="9:9">
      <c r="I1562" s="173"/>
    </row>
    <row r="1563" spans="9:9">
      <c r="I1563" s="173"/>
    </row>
    <row r="1564" spans="9:9">
      <c r="I1564" s="173"/>
    </row>
    <row r="1565" spans="9:9">
      <c r="I1565" s="173"/>
    </row>
    <row r="1566" spans="9:9">
      <c r="I1566" s="173"/>
    </row>
    <row r="1567" spans="9:9">
      <c r="I1567" s="173"/>
    </row>
    <row r="1568" spans="9:9">
      <c r="I1568" s="173"/>
    </row>
    <row r="1569" spans="9:9">
      <c r="I1569" s="173"/>
    </row>
    <row r="1570" spans="9:9">
      <c r="I1570" s="173"/>
    </row>
    <row r="1571" spans="9:9">
      <c r="I1571" s="173"/>
    </row>
    <row r="1572" spans="9:9">
      <c r="I1572" s="173"/>
    </row>
    <row r="1573" spans="9:9">
      <c r="I1573" s="173"/>
    </row>
    <row r="1574" spans="9:9">
      <c r="I1574" s="173"/>
    </row>
    <row r="1575" spans="9:9">
      <c r="I1575" s="173"/>
    </row>
    <row r="1576" spans="9:9">
      <c r="I1576" s="173"/>
    </row>
    <row r="1577" spans="9:9">
      <c r="I1577" s="173"/>
    </row>
    <row r="1578" spans="9:9">
      <c r="I1578" s="173"/>
    </row>
    <row r="1579" spans="9:9">
      <c r="I1579" s="173"/>
    </row>
    <row r="1580" spans="9:9">
      <c r="I1580" s="173"/>
    </row>
    <row r="1581" spans="9:9">
      <c r="I1581" s="173"/>
    </row>
    <row r="1582" spans="9:9">
      <c r="I1582" s="173"/>
    </row>
    <row r="1583" spans="9:9">
      <c r="I1583" s="173"/>
    </row>
    <row r="1584" spans="9:9">
      <c r="I1584" s="173"/>
    </row>
    <row r="1585" spans="9:9">
      <c r="I1585" s="173"/>
    </row>
    <row r="1586" spans="9:9">
      <c r="I1586" s="173"/>
    </row>
    <row r="1587" spans="9:9">
      <c r="I1587" s="173"/>
    </row>
    <row r="1588" spans="9:9">
      <c r="I1588" s="173"/>
    </row>
    <row r="1589" spans="9:9">
      <c r="I1589" s="173"/>
    </row>
    <row r="1590" spans="9:9">
      <c r="I1590" s="173"/>
    </row>
    <row r="1591" spans="9:9">
      <c r="I1591" s="173"/>
    </row>
    <row r="1592" spans="9:9">
      <c r="I1592" s="173"/>
    </row>
    <row r="1593" spans="9:9">
      <c r="I1593" s="173"/>
    </row>
    <row r="1594" spans="9:9">
      <c r="I1594" s="173"/>
    </row>
    <row r="1595" spans="9:9">
      <c r="I1595" s="173"/>
    </row>
    <row r="1596" spans="9:9">
      <c r="I1596" s="173"/>
    </row>
    <row r="1597" spans="9:9">
      <c r="I1597" s="173"/>
    </row>
    <row r="1598" spans="9:9">
      <c r="I1598" s="173"/>
    </row>
    <row r="1599" spans="9:9">
      <c r="I1599" s="173"/>
    </row>
    <row r="1600" spans="9:9">
      <c r="I1600" s="173"/>
    </row>
    <row r="1601" spans="9:9">
      <c r="I1601" s="173"/>
    </row>
    <row r="1602" spans="9:9">
      <c r="I1602" s="173"/>
    </row>
    <row r="1603" spans="9:9">
      <c r="I1603" s="173"/>
    </row>
    <row r="1604" spans="9:9">
      <c r="I1604" s="173"/>
    </row>
    <row r="1605" spans="9:9">
      <c r="I1605" s="173"/>
    </row>
    <row r="1606" spans="9:9">
      <c r="I1606" s="173"/>
    </row>
    <row r="1607" spans="9:9">
      <c r="I1607" s="173"/>
    </row>
    <row r="1608" spans="9:9">
      <c r="I1608" s="173"/>
    </row>
    <row r="1609" spans="9:9">
      <c r="I1609" s="173"/>
    </row>
    <row r="1610" spans="9:9">
      <c r="I1610" s="173"/>
    </row>
    <row r="1611" spans="9:9">
      <c r="I1611" s="173"/>
    </row>
    <row r="1612" spans="9:9">
      <c r="I1612" s="173"/>
    </row>
    <row r="1613" spans="9:9">
      <c r="I1613" s="173"/>
    </row>
    <row r="1614" spans="9:9">
      <c r="I1614" s="173"/>
    </row>
    <row r="1615" spans="9:9">
      <c r="I1615" s="173"/>
    </row>
    <row r="1616" spans="9:9">
      <c r="I1616" s="173"/>
    </row>
    <row r="1617" spans="9:9">
      <c r="I1617" s="173"/>
    </row>
    <row r="1618" spans="9:9">
      <c r="I1618" s="173"/>
    </row>
    <row r="1619" spans="9:9">
      <c r="I1619" s="173"/>
    </row>
    <row r="1620" spans="9:9">
      <c r="I1620" s="173"/>
    </row>
    <row r="1621" spans="9:9">
      <c r="I1621" s="173"/>
    </row>
    <row r="1622" spans="9:9">
      <c r="I1622" s="173"/>
    </row>
    <row r="1623" spans="9:9">
      <c r="I1623" s="173"/>
    </row>
    <row r="1624" spans="9:9">
      <c r="I1624" s="173"/>
    </row>
    <row r="1625" spans="9:9">
      <c r="I1625" s="173"/>
    </row>
    <row r="1626" spans="9:9">
      <c r="I1626" s="173"/>
    </row>
    <row r="1627" spans="9:9">
      <c r="I1627" s="173"/>
    </row>
    <row r="1628" spans="9:9">
      <c r="I1628" s="173"/>
    </row>
    <row r="1629" spans="9:9">
      <c r="I1629" s="173"/>
    </row>
    <row r="1630" spans="9:9">
      <c r="I1630" s="173"/>
    </row>
    <row r="1631" spans="9:9">
      <c r="I1631" s="173"/>
    </row>
    <row r="1632" spans="9:9">
      <c r="I1632" s="173"/>
    </row>
    <row r="1633" spans="9:9">
      <c r="I1633" s="173"/>
    </row>
    <row r="1634" spans="9:9">
      <c r="I1634" s="173"/>
    </row>
    <row r="1635" spans="9:9">
      <c r="I1635" s="173"/>
    </row>
    <row r="1636" spans="9:9">
      <c r="I1636" s="173"/>
    </row>
    <row r="1637" spans="9:9">
      <c r="I1637" s="173"/>
    </row>
    <row r="1638" spans="9:9">
      <c r="I1638" s="173"/>
    </row>
    <row r="1639" spans="9:9">
      <c r="I1639" s="173"/>
    </row>
    <row r="1640" spans="9:9">
      <c r="I1640" s="173"/>
    </row>
    <row r="1641" spans="9:9">
      <c r="I1641" s="173"/>
    </row>
    <row r="1642" spans="9:9">
      <c r="I1642" s="173"/>
    </row>
    <row r="1643" spans="9:9">
      <c r="I1643" s="173"/>
    </row>
    <row r="1644" spans="9:9">
      <c r="I1644" s="173"/>
    </row>
    <row r="1645" spans="9:9">
      <c r="I1645" s="173"/>
    </row>
    <row r="1646" spans="9:9">
      <c r="I1646" s="173"/>
    </row>
    <row r="1647" spans="9:9">
      <c r="I1647" s="173"/>
    </row>
    <row r="1648" spans="9:9">
      <c r="I1648" s="173"/>
    </row>
    <row r="1649" spans="9:9">
      <c r="I1649" s="173"/>
    </row>
    <row r="1650" spans="9:9">
      <c r="I1650" s="173"/>
    </row>
    <row r="1651" spans="9:9">
      <c r="I1651" s="173"/>
    </row>
    <row r="1652" spans="9:9">
      <c r="I1652" s="173"/>
    </row>
    <row r="1653" spans="9:9">
      <c r="I1653" s="173"/>
    </row>
    <row r="1654" spans="9:9">
      <c r="I1654" s="173"/>
    </row>
    <row r="1655" spans="9:9">
      <c r="I1655" s="173"/>
    </row>
    <row r="1656" spans="9:9">
      <c r="I1656" s="173"/>
    </row>
    <row r="1657" spans="9:9">
      <c r="I1657" s="173"/>
    </row>
    <row r="1658" spans="9:9">
      <c r="I1658" s="173"/>
    </row>
    <row r="1659" spans="9:9">
      <c r="I1659" s="173"/>
    </row>
    <row r="1660" spans="9:9">
      <c r="I1660" s="173"/>
    </row>
    <row r="1661" spans="9:9">
      <c r="I1661" s="173"/>
    </row>
    <row r="1662" spans="9:9">
      <c r="I1662" s="173"/>
    </row>
    <row r="1663" spans="9:9">
      <c r="I1663" s="173"/>
    </row>
    <row r="1664" spans="9:9">
      <c r="I1664" s="173"/>
    </row>
    <row r="1665" spans="9:9">
      <c r="I1665" s="173"/>
    </row>
    <row r="1666" spans="9:9">
      <c r="I1666" s="173"/>
    </row>
    <row r="1667" spans="9:9">
      <c r="I1667" s="173"/>
    </row>
    <row r="1668" spans="9:9">
      <c r="I1668" s="173"/>
    </row>
    <row r="1669" spans="9:9">
      <c r="I1669" s="173"/>
    </row>
    <row r="1670" spans="9:9">
      <c r="I1670" s="173"/>
    </row>
    <row r="1671" spans="9:9">
      <c r="I1671" s="173"/>
    </row>
    <row r="1672" spans="9:9">
      <c r="I1672" s="173"/>
    </row>
    <row r="1673" spans="9:9">
      <c r="I1673" s="173"/>
    </row>
    <row r="1674" spans="9:9">
      <c r="I1674" s="173"/>
    </row>
    <row r="1675" spans="9:9">
      <c r="I1675" s="173"/>
    </row>
    <row r="1676" spans="9:9">
      <c r="I1676" s="173"/>
    </row>
    <row r="1677" spans="9:9">
      <c r="I1677" s="173"/>
    </row>
    <row r="1678" spans="9:9">
      <c r="I1678" s="173"/>
    </row>
    <row r="1679" spans="9:9">
      <c r="I1679" s="173"/>
    </row>
    <row r="1680" spans="9:9">
      <c r="I1680" s="173"/>
    </row>
    <row r="1681" spans="9:9">
      <c r="I1681" s="173"/>
    </row>
    <row r="1682" spans="9:9">
      <c r="I1682" s="173"/>
    </row>
    <row r="1683" spans="9:9">
      <c r="I1683" s="173"/>
    </row>
    <row r="1684" spans="9:9">
      <c r="I1684" s="173"/>
    </row>
    <row r="1685" spans="9:9">
      <c r="I1685" s="173"/>
    </row>
    <row r="1686" spans="9:9">
      <c r="I1686" s="173"/>
    </row>
    <row r="1687" spans="9:9">
      <c r="I1687" s="173"/>
    </row>
    <row r="1688" spans="9:9">
      <c r="I1688" s="173"/>
    </row>
    <row r="1689" spans="9:9">
      <c r="I1689" s="173"/>
    </row>
    <row r="1690" spans="9:9">
      <c r="I1690" s="173"/>
    </row>
    <row r="1691" spans="9:9">
      <c r="I1691" s="173"/>
    </row>
    <row r="1692" spans="9:9">
      <c r="I1692" s="173"/>
    </row>
    <row r="1693" spans="9:9">
      <c r="I1693" s="173"/>
    </row>
    <row r="1694" spans="9:9">
      <c r="I1694" s="173"/>
    </row>
    <row r="1695" spans="9:9">
      <c r="I1695" s="173"/>
    </row>
    <row r="1696" spans="9:9">
      <c r="I1696" s="173"/>
    </row>
    <row r="1697" spans="9:9">
      <c r="I1697" s="173"/>
    </row>
    <row r="1698" spans="9:9">
      <c r="I1698" s="173"/>
    </row>
    <row r="1699" spans="9:9">
      <c r="I1699" s="173"/>
    </row>
    <row r="1700" spans="9:9">
      <c r="I1700" s="173"/>
    </row>
    <row r="1701" spans="9:9">
      <c r="I1701" s="173"/>
    </row>
    <row r="1702" spans="9:9">
      <c r="I1702" s="173"/>
    </row>
    <row r="1703" spans="9:9">
      <c r="I1703" s="173"/>
    </row>
    <row r="1704" spans="9:9">
      <c r="I1704" s="173"/>
    </row>
    <row r="1705" spans="9:9">
      <c r="I1705" s="173"/>
    </row>
    <row r="1706" spans="9:9">
      <c r="I1706" s="173"/>
    </row>
    <row r="1707" spans="9:9">
      <c r="I1707" s="173"/>
    </row>
    <row r="1708" spans="9:9">
      <c r="I1708" s="173"/>
    </row>
    <row r="1709" spans="9:9">
      <c r="I1709" s="173"/>
    </row>
    <row r="1710" spans="9:9">
      <c r="I1710" s="173"/>
    </row>
    <row r="1711" spans="9:9">
      <c r="I1711" s="173"/>
    </row>
    <row r="1712" spans="9:9">
      <c r="I1712" s="173"/>
    </row>
    <row r="1713" spans="9:9">
      <c r="I1713" s="173"/>
    </row>
    <row r="1714" spans="9:9">
      <c r="I1714" s="173"/>
    </row>
    <row r="1715" spans="9:9">
      <c r="I1715" s="173"/>
    </row>
    <row r="1716" spans="9:9">
      <c r="I1716" s="173"/>
    </row>
    <row r="1717" spans="9:9">
      <c r="I1717" s="173"/>
    </row>
    <row r="1718" spans="9:9">
      <c r="I1718" s="173"/>
    </row>
    <row r="1719" spans="9:9">
      <c r="I1719" s="173"/>
    </row>
    <row r="1720" spans="9:9">
      <c r="I1720" s="173"/>
    </row>
    <row r="1721" spans="9:9">
      <c r="I1721" s="173"/>
    </row>
    <row r="1722" spans="9:9">
      <c r="I1722" s="173"/>
    </row>
    <row r="1723" spans="9:9">
      <c r="I1723" s="173"/>
    </row>
    <row r="1724" spans="9:9">
      <c r="I1724" s="173"/>
    </row>
    <row r="1725" spans="9:9">
      <c r="I1725" s="173"/>
    </row>
    <row r="1726" spans="9:9">
      <c r="I1726" s="173"/>
    </row>
    <row r="1727" spans="9:9">
      <c r="I1727" s="173"/>
    </row>
    <row r="1728" spans="9:9">
      <c r="I1728" s="173"/>
    </row>
    <row r="1729" spans="9:9">
      <c r="I1729" s="173"/>
    </row>
    <row r="1730" spans="9:9">
      <c r="I1730" s="173"/>
    </row>
    <row r="1731" spans="9:9">
      <c r="I1731" s="173"/>
    </row>
    <row r="1732" spans="9:9">
      <c r="I1732" s="173"/>
    </row>
    <row r="1733" spans="9:9">
      <c r="I1733" s="173"/>
    </row>
    <row r="1734" spans="9:9">
      <c r="I1734" s="173"/>
    </row>
    <row r="1735" spans="9:9">
      <c r="I1735" s="173"/>
    </row>
    <row r="1736" spans="9:9">
      <c r="I1736" s="173"/>
    </row>
    <row r="1737" spans="9:9">
      <c r="I1737" s="173"/>
    </row>
    <row r="1738" spans="9:9">
      <c r="I1738" s="173"/>
    </row>
    <row r="1739" spans="9:9">
      <c r="I1739" s="173"/>
    </row>
    <row r="1740" spans="9:9">
      <c r="I1740" s="173"/>
    </row>
    <row r="1741" spans="9:9">
      <c r="I1741" s="173"/>
    </row>
    <row r="1742" spans="9:9">
      <c r="I1742" s="173"/>
    </row>
    <row r="1743" spans="9:9">
      <c r="I1743" s="173"/>
    </row>
    <row r="1744" spans="9:9">
      <c r="I1744" s="173"/>
    </row>
    <row r="1745" spans="9:9">
      <c r="I1745" s="173"/>
    </row>
    <row r="1746" spans="9:9">
      <c r="I1746" s="173"/>
    </row>
    <row r="1747" spans="9:9">
      <c r="I1747" s="173"/>
    </row>
    <row r="1748" spans="9:9">
      <c r="I1748" s="173"/>
    </row>
    <row r="1749" spans="9:9">
      <c r="I1749" s="173"/>
    </row>
    <row r="1750" spans="9:9">
      <c r="I1750" s="173"/>
    </row>
    <row r="1751" spans="9:9">
      <c r="I1751" s="173"/>
    </row>
    <row r="1752" spans="9:9">
      <c r="I1752" s="173"/>
    </row>
    <row r="1753" spans="9:9">
      <c r="I1753" s="173"/>
    </row>
    <row r="1754" spans="9:9">
      <c r="I1754" s="173"/>
    </row>
    <row r="1755" spans="9:9">
      <c r="I1755" s="173"/>
    </row>
    <row r="1756" spans="9:9">
      <c r="I1756" s="173"/>
    </row>
    <row r="1757" spans="9:9">
      <c r="I1757" s="173"/>
    </row>
    <row r="1758" spans="9:9">
      <c r="I1758" s="173"/>
    </row>
    <row r="1759" spans="9:9">
      <c r="I1759" s="173"/>
    </row>
    <row r="1760" spans="9:9">
      <c r="I1760" s="173"/>
    </row>
    <row r="1761" spans="9:9">
      <c r="I1761" s="173"/>
    </row>
    <row r="1762" spans="9:9">
      <c r="I1762" s="173"/>
    </row>
    <row r="1763" spans="9:9">
      <c r="I1763" s="173"/>
    </row>
    <row r="1764" spans="9:9">
      <c r="I1764" s="173"/>
    </row>
    <row r="1765" spans="9:9">
      <c r="I1765" s="173"/>
    </row>
    <row r="1766" spans="9:9">
      <c r="I1766" s="173"/>
    </row>
    <row r="1767" spans="9:9">
      <c r="I1767" s="173"/>
    </row>
    <row r="1768" spans="9:9">
      <c r="I1768" s="173"/>
    </row>
    <row r="1769" spans="9:9">
      <c r="I1769" s="173"/>
    </row>
    <row r="1770" spans="9:9">
      <c r="I1770" s="173"/>
    </row>
    <row r="1771" spans="9:9">
      <c r="I1771" s="173"/>
    </row>
    <row r="1772" spans="9:9">
      <c r="I1772" s="173"/>
    </row>
    <row r="1773" spans="9:9">
      <c r="I1773" s="173"/>
    </row>
    <row r="1774" spans="9:9">
      <c r="I1774" s="173"/>
    </row>
    <row r="1775" spans="9:9">
      <c r="I1775" s="173"/>
    </row>
    <row r="1776" spans="9:9">
      <c r="I1776" s="173"/>
    </row>
    <row r="1777" spans="9:9">
      <c r="I1777" s="173"/>
    </row>
    <row r="1778" spans="9:9">
      <c r="I1778" s="173"/>
    </row>
    <row r="1779" spans="9:9">
      <c r="I1779" s="173"/>
    </row>
    <row r="1780" spans="9:9">
      <c r="I1780" s="173"/>
    </row>
    <row r="1781" spans="9:9">
      <c r="I1781" s="173"/>
    </row>
    <row r="1782" spans="9:9">
      <c r="I1782" s="173"/>
    </row>
    <row r="1783" spans="9:9">
      <c r="I1783" s="173"/>
    </row>
    <row r="1784" spans="9:9">
      <c r="I1784" s="173"/>
    </row>
    <row r="1785" spans="9:9">
      <c r="I1785" s="173"/>
    </row>
    <row r="1786" spans="9:9">
      <c r="I1786" s="173"/>
    </row>
    <row r="1787" spans="9:9">
      <c r="I1787" s="173"/>
    </row>
    <row r="1788" spans="9:9">
      <c r="I1788" s="173"/>
    </row>
    <row r="1789" spans="9:9">
      <c r="I1789" s="173"/>
    </row>
    <row r="1790" spans="9:9">
      <c r="I1790" s="173"/>
    </row>
    <row r="1791" spans="9:9">
      <c r="I1791" s="173"/>
    </row>
    <row r="1792" spans="9:9">
      <c r="I1792" s="173"/>
    </row>
    <row r="1793" spans="9:9">
      <c r="I1793" s="173"/>
    </row>
    <row r="1794" spans="9:9">
      <c r="I1794" s="173"/>
    </row>
    <row r="1795" spans="9:9">
      <c r="I1795" s="173"/>
    </row>
    <row r="1796" spans="9:9">
      <c r="I1796" s="173"/>
    </row>
    <row r="1797" spans="9:9">
      <c r="I1797" s="173"/>
    </row>
    <row r="1798" spans="9:9">
      <c r="I1798" s="173"/>
    </row>
    <row r="1799" spans="9:9">
      <c r="I1799" s="173"/>
    </row>
    <row r="1800" spans="9:9">
      <c r="I1800" s="173"/>
    </row>
    <row r="1801" spans="9:9">
      <c r="I1801" s="173"/>
    </row>
    <row r="1802" spans="9:9">
      <c r="I1802" s="173"/>
    </row>
    <row r="1803" spans="9:9">
      <c r="I1803" s="173"/>
    </row>
    <row r="1804" spans="9:9">
      <c r="I1804" s="173"/>
    </row>
    <row r="1805" spans="9:9">
      <c r="I1805" s="173"/>
    </row>
    <row r="1806" spans="9:9">
      <c r="I1806" s="173"/>
    </row>
    <row r="1807" spans="9:9">
      <c r="I1807" s="173"/>
    </row>
    <row r="1808" spans="9:9">
      <c r="I1808" s="173"/>
    </row>
    <row r="1809" spans="9:9">
      <c r="I1809" s="173"/>
    </row>
    <row r="1810" spans="9:9">
      <c r="I1810" s="173"/>
    </row>
    <row r="1811" spans="9:9">
      <c r="I1811" s="173"/>
    </row>
    <row r="1812" spans="9:9">
      <c r="I1812" s="173"/>
    </row>
    <row r="1813" spans="9:9">
      <c r="I1813" s="173"/>
    </row>
    <row r="1814" spans="9:9">
      <c r="I1814" s="173"/>
    </row>
    <row r="1815" spans="9:9">
      <c r="I1815" s="173"/>
    </row>
    <row r="1816" spans="9:9">
      <c r="I1816" s="173"/>
    </row>
    <row r="1817" spans="9:9">
      <c r="I1817" s="173"/>
    </row>
    <row r="1818" spans="9:9">
      <c r="I1818" s="173"/>
    </row>
    <row r="1819" spans="9:9">
      <c r="I1819" s="173"/>
    </row>
    <row r="1820" spans="9:9">
      <c r="I1820" s="173"/>
    </row>
    <row r="1821" spans="9:9">
      <c r="I1821" s="173"/>
    </row>
    <row r="1822" spans="9:9">
      <c r="I1822" s="173"/>
    </row>
    <row r="1823" spans="9:9">
      <c r="I1823" s="173"/>
    </row>
    <row r="1824" spans="9:9">
      <c r="I1824" s="173"/>
    </row>
    <row r="1825" spans="9:9">
      <c r="I1825" s="173"/>
    </row>
    <row r="1826" spans="9:9">
      <c r="I1826" s="173"/>
    </row>
    <row r="1827" spans="9:9">
      <c r="I1827" s="173"/>
    </row>
    <row r="1828" spans="9:9">
      <c r="I1828" s="173"/>
    </row>
    <row r="1829" spans="9:9">
      <c r="I1829" s="173"/>
    </row>
    <row r="1830" spans="9:9">
      <c r="I1830" s="173"/>
    </row>
    <row r="1831" spans="9:9">
      <c r="I1831" s="173"/>
    </row>
    <row r="1832" spans="9:9">
      <c r="I1832" s="173"/>
    </row>
    <row r="1833" spans="9:9">
      <c r="I1833" s="173"/>
    </row>
    <row r="1834" spans="9:9">
      <c r="I1834" s="173"/>
    </row>
    <row r="1835" spans="9:9">
      <c r="I1835" s="173"/>
    </row>
    <row r="1836" spans="9:9">
      <c r="I1836" s="173"/>
    </row>
    <row r="1837" spans="9:9">
      <c r="I1837" s="173"/>
    </row>
    <row r="1838" spans="9:9">
      <c r="I1838" s="173"/>
    </row>
    <row r="1839" spans="9:9">
      <c r="I1839" s="173"/>
    </row>
    <row r="1840" spans="9:9">
      <c r="I1840" s="173"/>
    </row>
    <row r="1841" spans="9:9">
      <c r="I1841" s="173"/>
    </row>
    <row r="1842" spans="9:9">
      <c r="I1842" s="173"/>
    </row>
    <row r="1843" spans="9:9">
      <c r="I1843" s="173"/>
    </row>
    <row r="1844" spans="9:9">
      <c r="I1844" s="173"/>
    </row>
    <row r="1845" spans="9:9">
      <c r="I1845" s="173"/>
    </row>
    <row r="1846" spans="9:9">
      <c r="I1846" s="173"/>
    </row>
    <row r="1847" spans="9:9">
      <c r="I1847" s="173"/>
    </row>
    <row r="1848" spans="9:9">
      <c r="I1848" s="173"/>
    </row>
    <row r="1849" spans="9:9">
      <c r="I1849" s="173"/>
    </row>
    <row r="1850" spans="9:9">
      <c r="I1850" s="173"/>
    </row>
    <row r="1851" spans="9:9">
      <c r="I1851" s="173"/>
    </row>
    <row r="1852" spans="9:9">
      <c r="I1852" s="173"/>
    </row>
    <row r="1853" spans="9:9">
      <c r="I1853" s="173"/>
    </row>
    <row r="1854" spans="9:9">
      <c r="I1854" s="173"/>
    </row>
    <row r="1855" spans="9:9">
      <c r="I1855" s="173"/>
    </row>
    <row r="1856" spans="9:9">
      <c r="I1856" s="173"/>
    </row>
    <row r="1857" spans="9:9">
      <c r="I1857" s="173"/>
    </row>
    <row r="1858" spans="9:9">
      <c r="I1858" s="173"/>
    </row>
    <row r="1859" spans="9:9">
      <c r="I1859" s="173"/>
    </row>
    <row r="1860" spans="9:9">
      <c r="I1860" s="173"/>
    </row>
    <row r="1861" spans="9:9">
      <c r="I1861" s="173"/>
    </row>
    <row r="1862" spans="9:9">
      <c r="I1862" s="173"/>
    </row>
    <row r="1863" spans="9:9">
      <c r="I1863" s="173"/>
    </row>
    <row r="1864" spans="9:9">
      <c r="I1864" s="173"/>
    </row>
    <row r="1865" spans="9:9">
      <c r="I1865" s="173"/>
    </row>
    <row r="1866" spans="9:9">
      <c r="I1866" s="173"/>
    </row>
    <row r="1867" spans="9:9">
      <c r="I1867" s="173"/>
    </row>
    <row r="1868" spans="9:9">
      <c r="I1868" s="173"/>
    </row>
    <row r="1869" spans="9:9">
      <c r="I1869" s="173"/>
    </row>
    <row r="1870" spans="9:9">
      <c r="I1870" s="173"/>
    </row>
    <row r="1871" spans="9:9">
      <c r="I1871" s="173"/>
    </row>
    <row r="1872" spans="9:9">
      <c r="I1872" s="173"/>
    </row>
    <row r="1873" spans="9:9">
      <c r="I1873" s="173"/>
    </row>
    <row r="1874" spans="9:9">
      <c r="I1874" s="173"/>
    </row>
    <row r="1875" spans="9:9">
      <c r="I1875" s="173"/>
    </row>
    <row r="1876" spans="9:9">
      <c r="I1876" s="173"/>
    </row>
    <row r="1877" spans="9:9">
      <c r="I1877" s="173"/>
    </row>
    <row r="1878" spans="9:9">
      <c r="I1878" s="173"/>
    </row>
    <row r="1879" spans="9:9">
      <c r="I1879" s="173"/>
    </row>
    <row r="1880" spans="9:9">
      <c r="I1880" s="173"/>
    </row>
    <row r="1881" spans="9:9">
      <c r="I1881" s="173"/>
    </row>
    <row r="1882" spans="9:9">
      <c r="I1882" s="173"/>
    </row>
    <row r="1883" spans="9:9">
      <c r="I1883" s="173"/>
    </row>
    <row r="1884" spans="9:9">
      <c r="I1884" s="173"/>
    </row>
    <row r="1885" spans="9:9">
      <c r="I1885" s="173"/>
    </row>
    <row r="1886" spans="9:9">
      <c r="I1886" s="173"/>
    </row>
    <row r="1887" spans="9:9">
      <c r="I1887" s="173"/>
    </row>
    <row r="1888" spans="9:9">
      <c r="I1888" s="173"/>
    </row>
    <row r="1889" spans="9:9">
      <c r="I1889" s="173"/>
    </row>
    <row r="1890" spans="9:9">
      <c r="I1890" s="173"/>
    </row>
    <row r="1891" spans="9:9">
      <c r="I1891" s="173"/>
    </row>
    <row r="1892" spans="9:9">
      <c r="I1892" s="173"/>
    </row>
    <row r="1893" spans="9:9">
      <c r="I1893" s="173"/>
    </row>
    <row r="1894" spans="9:9">
      <c r="I1894" s="173"/>
    </row>
    <row r="1895" spans="9:9">
      <c r="I1895" s="173"/>
    </row>
    <row r="1896" spans="9:9">
      <c r="I1896" s="173"/>
    </row>
    <row r="1897" spans="9:9">
      <c r="I1897" s="173"/>
    </row>
    <row r="1898" spans="9:9">
      <c r="I1898" s="173"/>
    </row>
    <row r="1899" spans="9:9">
      <c r="I1899" s="173"/>
    </row>
    <row r="1900" spans="9:9">
      <c r="I1900" s="173"/>
    </row>
    <row r="1901" spans="9:9">
      <c r="I1901" s="173"/>
    </row>
    <row r="1902" spans="9:9">
      <c r="I1902" s="173"/>
    </row>
    <row r="1903" spans="9:9">
      <c r="I1903" s="173"/>
    </row>
    <row r="1904" spans="9:9">
      <c r="I1904" s="173"/>
    </row>
    <row r="1905" spans="9:9">
      <c r="I1905" s="173"/>
    </row>
    <row r="1906" spans="9:9">
      <c r="I1906" s="173"/>
    </row>
    <row r="1907" spans="9:9">
      <c r="I1907" s="173"/>
    </row>
    <row r="1908" spans="9:9">
      <c r="I1908" s="173"/>
    </row>
    <row r="1909" spans="9:9">
      <c r="I1909" s="173"/>
    </row>
    <row r="1910" spans="9:9">
      <c r="I1910" s="173"/>
    </row>
    <row r="1911" spans="9:9">
      <c r="I1911" s="173"/>
    </row>
    <row r="1912" spans="9:9">
      <c r="I1912" s="173"/>
    </row>
    <row r="1913" spans="9:9">
      <c r="I1913" s="173"/>
    </row>
    <row r="1914" spans="9:9">
      <c r="I1914" s="173"/>
    </row>
    <row r="1915" spans="9:9">
      <c r="I1915" s="173"/>
    </row>
    <row r="1916" spans="9:9">
      <c r="I1916" s="173"/>
    </row>
    <row r="1917" spans="9:9">
      <c r="I1917" s="173"/>
    </row>
    <row r="1918" spans="9:9">
      <c r="I1918" s="173"/>
    </row>
    <row r="1919" spans="9:9">
      <c r="I1919" s="173"/>
    </row>
    <row r="1920" spans="9:9">
      <c r="I1920" s="173"/>
    </row>
    <row r="1921" spans="9:9">
      <c r="I1921" s="173"/>
    </row>
    <row r="1922" spans="9:9">
      <c r="I1922" s="173"/>
    </row>
    <row r="1923" spans="9:9">
      <c r="I1923" s="173"/>
    </row>
    <row r="1924" spans="9:9">
      <c r="I1924" s="173"/>
    </row>
    <row r="1925" spans="9:9">
      <c r="I1925" s="173"/>
    </row>
    <row r="1926" spans="9:9">
      <c r="I1926" s="173"/>
    </row>
    <row r="1927" spans="9:9">
      <c r="I1927" s="173"/>
    </row>
    <row r="1928" spans="9:9">
      <c r="I1928" s="173"/>
    </row>
    <row r="1929" spans="9:9">
      <c r="I1929" s="173"/>
    </row>
    <row r="1930" spans="9:9">
      <c r="I1930" s="173"/>
    </row>
    <row r="1931" spans="9:9">
      <c r="I1931" s="173"/>
    </row>
    <row r="1932" spans="9:9">
      <c r="I1932" s="173"/>
    </row>
    <row r="1933" spans="9:9">
      <c r="I1933" s="173"/>
    </row>
    <row r="1934" spans="9:9">
      <c r="I1934" s="173"/>
    </row>
    <row r="1935" spans="9:9">
      <c r="I1935" s="173"/>
    </row>
    <row r="1936" spans="9:9">
      <c r="I1936" s="173"/>
    </row>
    <row r="1937" spans="9:9">
      <c r="I1937" s="173"/>
    </row>
    <row r="1938" spans="9:9">
      <c r="I1938" s="173"/>
    </row>
    <row r="1939" spans="9:9">
      <c r="I1939" s="173"/>
    </row>
    <row r="1940" spans="9:9">
      <c r="I1940" s="173"/>
    </row>
    <row r="1941" spans="9:9">
      <c r="I1941" s="173"/>
    </row>
    <row r="1942" spans="9:9">
      <c r="I1942" s="173"/>
    </row>
    <row r="1943" spans="9:9">
      <c r="I1943" s="173"/>
    </row>
    <row r="1944" spans="9:9">
      <c r="I1944" s="173"/>
    </row>
    <row r="1945" spans="9:9">
      <c r="I1945" s="173"/>
    </row>
    <row r="1946" spans="9:9">
      <c r="I1946" s="173"/>
    </row>
    <row r="1947" spans="9:9">
      <c r="I1947" s="173"/>
    </row>
    <row r="1948" spans="9:9">
      <c r="I1948" s="173"/>
    </row>
    <row r="1949" spans="9:9">
      <c r="I1949" s="173"/>
    </row>
    <row r="1950" spans="9:9">
      <c r="I1950" s="173"/>
    </row>
    <row r="1951" spans="9:9">
      <c r="I1951" s="173"/>
    </row>
    <row r="1952" spans="9:9">
      <c r="I1952" s="173"/>
    </row>
    <row r="1953" spans="9:9">
      <c r="I1953" s="173"/>
    </row>
    <row r="1954" spans="9:9">
      <c r="I1954" s="173"/>
    </row>
    <row r="1955" spans="9:9">
      <c r="I1955" s="173"/>
    </row>
    <row r="1956" spans="9:9">
      <c r="I1956" s="173"/>
    </row>
    <row r="1957" spans="9:9">
      <c r="I1957" s="173"/>
    </row>
    <row r="1958" spans="9:9">
      <c r="I1958" s="173"/>
    </row>
    <row r="1959" spans="9:9">
      <c r="I1959" s="173"/>
    </row>
    <row r="1960" spans="9:9">
      <c r="I1960" s="173"/>
    </row>
    <row r="1961" spans="9:9">
      <c r="I1961" s="173"/>
    </row>
    <row r="1962" spans="9:9">
      <c r="I1962" s="173"/>
    </row>
    <row r="1963" spans="9:9">
      <c r="I1963" s="173"/>
    </row>
    <row r="1964" spans="9:9">
      <c r="I1964" s="173"/>
    </row>
    <row r="1965" spans="9:9">
      <c r="I1965" s="173"/>
    </row>
    <row r="1966" spans="9:9">
      <c r="I1966" s="173"/>
    </row>
    <row r="1967" spans="9:9">
      <c r="I1967" s="173"/>
    </row>
    <row r="1968" spans="9:9">
      <c r="I1968" s="173"/>
    </row>
    <row r="1969" spans="9:9">
      <c r="I1969" s="173"/>
    </row>
    <row r="1970" spans="9:9">
      <c r="I1970" s="173"/>
    </row>
    <row r="1971" spans="9:9">
      <c r="I1971" s="173"/>
    </row>
    <row r="1972" spans="9:9">
      <c r="I1972" s="173"/>
    </row>
    <row r="1973" spans="9:9">
      <c r="I1973" s="173"/>
    </row>
    <row r="1974" spans="9:9">
      <c r="I1974" s="173"/>
    </row>
    <row r="1975" spans="9:9">
      <c r="I1975" s="173"/>
    </row>
    <row r="1976" spans="9:9">
      <c r="I1976" s="173"/>
    </row>
    <row r="1977" spans="9:9">
      <c r="I1977" s="173"/>
    </row>
    <row r="1978" spans="9:9">
      <c r="I1978" s="173"/>
    </row>
    <row r="1979" spans="9:9">
      <c r="I1979" s="173"/>
    </row>
    <row r="1980" spans="9:9">
      <c r="I1980" s="173"/>
    </row>
    <row r="1981" spans="9:9">
      <c r="I1981" s="173"/>
    </row>
    <row r="1982" spans="9:9">
      <c r="I1982" s="173"/>
    </row>
    <row r="1983" spans="9:9">
      <c r="I1983" s="173"/>
    </row>
    <row r="1984" spans="9:9">
      <c r="I1984" s="173"/>
    </row>
    <row r="1985" spans="9:9">
      <c r="I1985" s="173"/>
    </row>
    <row r="1986" spans="9:9">
      <c r="I1986" s="173"/>
    </row>
    <row r="1987" spans="9:9">
      <c r="I1987" s="173"/>
    </row>
    <row r="1988" spans="9:9">
      <c r="I1988" s="173"/>
    </row>
    <row r="1989" spans="9:9">
      <c r="I1989" s="173"/>
    </row>
    <row r="1990" spans="9:9">
      <c r="I1990" s="173"/>
    </row>
    <row r="1991" spans="9:9">
      <c r="I1991" s="173"/>
    </row>
    <row r="1992" spans="9:9">
      <c r="I1992" s="173"/>
    </row>
    <row r="1993" spans="9:9">
      <c r="I1993" s="173"/>
    </row>
    <row r="1994" spans="9:9">
      <c r="I1994" s="173"/>
    </row>
    <row r="1995" spans="9:9">
      <c r="I1995" s="173"/>
    </row>
    <row r="1996" spans="9:9">
      <c r="I1996" s="173"/>
    </row>
    <row r="1997" spans="9:9">
      <c r="I1997" s="173"/>
    </row>
    <row r="1998" spans="9:9">
      <c r="I1998" s="173"/>
    </row>
    <row r="1999" spans="9:9">
      <c r="I1999" s="173"/>
    </row>
    <row r="2000" spans="9:9">
      <c r="I2000" s="173"/>
    </row>
    <row r="2001" spans="9:9">
      <c r="I2001" s="173"/>
    </row>
    <row r="2002" spans="9:9">
      <c r="I2002" s="173"/>
    </row>
    <row r="2003" spans="9:9">
      <c r="I2003" s="173"/>
    </row>
    <row r="2004" spans="9:9">
      <c r="I2004" s="173"/>
    </row>
    <row r="2005" spans="9:9">
      <c r="I2005" s="173"/>
    </row>
    <row r="2006" spans="9:9">
      <c r="I2006" s="173"/>
    </row>
    <row r="2007" spans="9:9">
      <c r="I2007" s="173"/>
    </row>
    <row r="2008" spans="9:9">
      <c r="I2008" s="173"/>
    </row>
    <row r="2009" spans="9:9">
      <c r="I2009" s="173"/>
    </row>
    <row r="2010" spans="9:9">
      <c r="I2010" s="173"/>
    </row>
    <row r="2011" spans="9:9">
      <c r="I2011" s="173"/>
    </row>
    <row r="2012" spans="9:9">
      <c r="I2012" s="173"/>
    </row>
    <row r="2013" spans="9:9">
      <c r="I2013" s="173"/>
    </row>
    <row r="2014" spans="9:9">
      <c r="I2014" s="173"/>
    </row>
    <row r="2015" spans="9:9">
      <c r="I2015" s="173"/>
    </row>
    <row r="2016" spans="9:9">
      <c r="I2016" s="173"/>
    </row>
    <row r="2017" spans="9:9">
      <c r="I2017" s="173"/>
    </row>
    <row r="2018" spans="9:9">
      <c r="I2018" s="173"/>
    </row>
    <row r="2019" spans="9:9">
      <c r="I2019" s="173"/>
    </row>
    <row r="2020" spans="9:9">
      <c r="I2020" s="173"/>
    </row>
    <row r="2021" spans="9:9">
      <c r="I2021" s="173"/>
    </row>
    <row r="2022" spans="9:9">
      <c r="I2022" s="173"/>
    </row>
    <row r="2023" spans="9:9">
      <c r="I2023" s="173"/>
    </row>
    <row r="2024" spans="9:9">
      <c r="I2024" s="173"/>
    </row>
    <row r="2025" spans="9:9">
      <c r="I2025" s="173"/>
    </row>
    <row r="2026" spans="9:9">
      <c r="I2026" s="173"/>
    </row>
    <row r="2027" spans="9:9">
      <c r="I2027" s="173"/>
    </row>
    <row r="2028" spans="9:9">
      <c r="I2028" s="173"/>
    </row>
    <row r="2029" spans="9:9">
      <c r="I2029" s="173"/>
    </row>
    <row r="2030" spans="9:9">
      <c r="I2030" s="173"/>
    </row>
    <row r="2031" spans="9:9">
      <c r="I2031" s="173"/>
    </row>
    <row r="2032" spans="9:9">
      <c r="I2032" s="173"/>
    </row>
    <row r="2033" spans="9:9">
      <c r="I2033" s="173"/>
    </row>
    <row r="2034" spans="9:9">
      <c r="I2034" s="173"/>
    </row>
    <row r="2035" spans="9:9">
      <c r="I2035" s="173"/>
    </row>
    <row r="2036" spans="9:9">
      <c r="I2036" s="173"/>
    </row>
    <row r="2037" spans="9:9">
      <c r="I2037" s="173"/>
    </row>
    <row r="2038" spans="9:9">
      <c r="I2038" s="173"/>
    </row>
    <row r="2039" spans="9:9">
      <c r="I2039" s="173"/>
    </row>
    <row r="2040" spans="9:9">
      <c r="I2040" s="173"/>
    </row>
    <row r="2041" spans="9:9">
      <c r="I2041" s="173"/>
    </row>
    <row r="2042" spans="9:9">
      <c r="I2042" s="173"/>
    </row>
    <row r="2043" spans="9:9">
      <c r="I2043" s="173"/>
    </row>
    <row r="2044" spans="9:9">
      <c r="I2044" s="173"/>
    </row>
    <row r="2045" spans="9:9">
      <c r="I2045" s="173"/>
    </row>
    <row r="2046" spans="9:9">
      <c r="I2046" s="173"/>
    </row>
    <row r="2047" spans="9:9">
      <c r="I2047" s="173"/>
    </row>
    <row r="2048" spans="9:9">
      <c r="I2048" s="173"/>
    </row>
    <row r="2049" spans="9:9">
      <c r="I2049" s="173"/>
    </row>
    <row r="2050" spans="9:9">
      <c r="I2050" s="173"/>
    </row>
    <row r="2051" spans="9:9">
      <c r="I2051" s="173"/>
    </row>
    <row r="2052" spans="9:9">
      <c r="I2052" s="173"/>
    </row>
    <row r="2053" spans="9:9">
      <c r="I2053" s="173"/>
    </row>
    <row r="2054" spans="9:9">
      <c r="I2054" s="173"/>
    </row>
    <row r="2055" spans="9:9">
      <c r="I2055" s="173"/>
    </row>
    <row r="2056" spans="9:9">
      <c r="I2056" s="173"/>
    </row>
    <row r="2057" spans="9:9">
      <c r="I2057" s="173"/>
    </row>
    <row r="2058" spans="9:9">
      <c r="I2058" s="173"/>
    </row>
    <row r="2059" spans="9:9">
      <c r="I2059" s="173"/>
    </row>
    <row r="2060" spans="9:9">
      <c r="I2060" s="173"/>
    </row>
    <row r="2061" spans="9:9">
      <c r="I2061" s="173"/>
    </row>
    <row r="2062" spans="9:9">
      <c r="I2062" s="173"/>
    </row>
    <row r="2063" spans="9:9">
      <c r="I2063" s="173"/>
    </row>
    <row r="2064" spans="9:9">
      <c r="I2064" s="173"/>
    </row>
    <row r="2065" spans="9:9">
      <c r="I2065" s="173"/>
    </row>
    <row r="2066" spans="9:9">
      <c r="I2066" s="173"/>
    </row>
    <row r="2067" spans="9:9">
      <c r="I2067" s="173"/>
    </row>
    <row r="2068" spans="9:9">
      <c r="I2068" s="173"/>
    </row>
    <row r="2069" spans="9:9">
      <c r="I2069" s="173"/>
    </row>
    <row r="2070" spans="9:9">
      <c r="I2070" s="173"/>
    </row>
    <row r="2071" spans="9:9">
      <c r="I2071" s="173"/>
    </row>
    <row r="2072" spans="9:9">
      <c r="I2072" s="173"/>
    </row>
    <row r="2073" spans="9:9">
      <c r="I2073" s="173"/>
    </row>
    <row r="2074" spans="9:9">
      <c r="I2074" s="173"/>
    </row>
    <row r="2075" spans="9:9">
      <c r="I2075" s="173"/>
    </row>
    <row r="2076" spans="9:9">
      <c r="I2076" s="173"/>
    </row>
    <row r="2077" spans="9:9">
      <c r="I2077" s="173"/>
    </row>
    <row r="2078" spans="9:9">
      <c r="I2078" s="173"/>
    </row>
    <row r="2079" spans="9:9">
      <c r="I2079" s="173"/>
    </row>
    <row r="2080" spans="9:9">
      <c r="I2080" s="173"/>
    </row>
    <row r="2081" spans="9:9">
      <c r="I2081" s="173"/>
    </row>
    <row r="2082" spans="9:9">
      <c r="I2082" s="173"/>
    </row>
    <row r="2083" spans="9:9">
      <c r="I2083" s="173"/>
    </row>
    <row r="2084" spans="9:9">
      <c r="I2084" s="173"/>
    </row>
    <row r="2085" spans="9:9">
      <c r="I2085" s="173"/>
    </row>
    <row r="2086" spans="9:9">
      <c r="I2086" s="173"/>
    </row>
    <row r="2087" spans="9:9">
      <c r="I2087" s="173"/>
    </row>
    <row r="2088" spans="9:9">
      <c r="I2088" s="173"/>
    </row>
    <row r="2089" spans="9:9">
      <c r="I2089" s="173"/>
    </row>
    <row r="2090" spans="9:9">
      <c r="I2090" s="173"/>
    </row>
    <row r="2091" spans="9:9">
      <c r="I2091" s="173"/>
    </row>
    <row r="2092" spans="9:9">
      <c r="I2092" s="173"/>
    </row>
    <row r="2093" spans="9:9">
      <c r="I2093" s="173"/>
    </row>
    <row r="2094" spans="9:9">
      <c r="I2094" s="173"/>
    </row>
    <row r="2095" spans="9:9">
      <c r="I2095" s="173"/>
    </row>
    <row r="2096" spans="9:9">
      <c r="I2096" s="173"/>
    </row>
    <row r="2097" spans="9:9">
      <c r="I2097" s="173"/>
    </row>
    <row r="2098" spans="9:9">
      <c r="I2098" s="173"/>
    </row>
    <row r="2099" spans="9:9">
      <c r="I2099" s="173"/>
    </row>
    <row r="2100" spans="9:9">
      <c r="I2100" s="173"/>
    </row>
    <row r="2101" spans="9:9">
      <c r="I2101" s="173"/>
    </row>
    <row r="2102" spans="9:9">
      <c r="I2102" s="173"/>
    </row>
    <row r="2103" spans="9:9">
      <c r="I2103" s="173"/>
    </row>
    <row r="2104" spans="9:9">
      <c r="I2104" s="173"/>
    </row>
    <row r="2105" spans="9:9">
      <c r="I2105" s="173"/>
    </row>
    <row r="2106" spans="9:9">
      <c r="I2106" s="173"/>
    </row>
    <row r="2107" spans="9:9">
      <c r="I2107" s="173"/>
    </row>
    <row r="2108" spans="9:9">
      <c r="I2108" s="173"/>
    </row>
    <row r="2109" spans="9:9">
      <c r="I2109" s="173"/>
    </row>
    <row r="2110" spans="9:9">
      <c r="I2110" s="173"/>
    </row>
    <row r="2111" spans="9:9">
      <c r="I2111" s="173"/>
    </row>
    <row r="2112" spans="9:9">
      <c r="I2112" s="173"/>
    </row>
    <row r="2113" spans="9:9">
      <c r="I2113" s="173"/>
    </row>
    <row r="2114" spans="9:9">
      <c r="I2114" s="173"/>
    </row>
    <row r="2115" spans="9:9">
      <c r="I2115" s="173"/>
    </row>
    <row r="2116" spans="9:9">
      <c r="I2116" s="173"/>
    </row>
    <row r="2117" spans="9:9">
      <c r="I2117" s="173"/>
    </row>
    <row r="2118" spans="9:9">
      <c r="I2118" s="173"/>
    </row>
    <row r="2119" spans="9:9">
      <c r="I2119" s="173"/>
    </row>
    <row r="2120" spans="9:9">
      <c r="I2120" s="173"/>
    </row>
    <row r="2121" spans="9:9">
      <c r="I2121" s="173"/>
    </row>
    <row r="2122" spans="9:9">
      <c r="I2122" s="173"/>
    </row>
    <row r="2123" spans="9:9">
      <c r="I2123" s="173"/>
    </row>
    <row r="2124" spans="9:9">
      <c r="I2124" s="173"/>
    </row>
    <row r="2125" spans="9:9">
      <c r="I2125" s="173"/>
    </row>
    <row r="2126" spans="9:9">
      <c r="I2126" s="173"/>
    </row>
    <row r="2127" spans="9:9">
      <c r="I2127" s="173"/>
    </row>
    <row r="2128" spans="9:9">
      <c r="I2128" s="173"/>
    </row>
    <row r="2129" spans="9:9">
      <c r="I2129" s="173"/>
    </row>
    <row r="2130" spans="9:9">
      <c r="I2130" s="173"/>
    </row>
    <row r="2131" spans="9:9">
      <c r="I2131" s="173"/>
    </row>
    <row r="2132" spans="9:9">
      <c r="I2132" s="173"/>
    </row>
    <row r="2133" spans="9:9">
      <c r="I2133" s="173"/>
    </row>
    <row r="2134" spans="9:9">
      <c r="I2134" s="173"/>
    </row>
    <row r="2135" spans="9:9">
      <c r="I2135" s="173"/>
    </row>
    <row r="2136" spans="9:9">
      <c r="I2136" s="173"/>
    </row>
    <row r="2137" spans="9:9">
      <c r="I2137" s="173"/>
    </row>
    <row r="2138" spans="9:9">
      <c r="I2138" s="173"/>
    </row>
    <row r="2139" spans="9:9">
      <c r="I2139" s="173"/>
    </row>
    <row r="2140" spans="9:9">
      <c r="I2140" s="173"/>
    </row>
    <row r="2141" spans="9:9">
      <c r="I2141" s="173"/>
    </row>
    <row r="2142" spans="9:9">
      <c r="I2142" s="173"/>
    </row>
    <row r="2143" spans="9:9">
      <c r="I2143" s="173"/>
    </row>
    <row r="2144" spans="9:9">
      <c r="I2144" s="173"/>
    </row>
    <row r="2145" spans="9:9">
      <c r="I2145" s="173"/>
    </row>
    <row r="2146" spans="9:9">
      <c r="I2146" s="173"/>
    </row>
    <row r="2147" spans="9:9">
      <c r="I2147" s="173"/>
    </row>
    <row r="2148" spans="9:9">
      <c r="I2148" s="173"/>
    </row>
    <row r="2149" spans="9:9">
      <c r="I2149" s="173"/>
    </row>
    <row r="2150" spans="9:9">
      <c r="I2150" s="173"/>
    </row>
    <row r="2151" spans="9:9">
      <c r="I2151" s="173"/>
    </row>
    <row r="2152" spans="9:9">
      <c r="I2152" s="173"/>
    </row>
    <row r="2153" spans="9:9">
      <c r="I2153" s="173"/>
    </row>
    <row r="2154" spans="9:9">
      <c r="I2154" s="173"/>
    </row>
    <row r="2155" spans="9:9">
      <c r="I2155" s="173"/>
    </row>
    <row r="2156" spans="9:9">
      <c r="I2156" s="173"/>
    </row>
    <row r="2157" spans="9:9">
      <c r="I2157" s="173"/>
    </row>
    <row r="2158" spans="9:9">
      <c r="I2158" s="173"/>
    </row>
    <row r="2159" spans="9:9">
      <c r="I2159" s="173"/>
    </row>
    <row r="2160" spans="9:9">
      <c r="I2160" s="173"/>
    </row>
    <row r="2161" spans="9:9">
      <c r="I2161" s="173"/>
    </row>
    <row r="2162" spans="9:9">
      <c r="I2162" s="173"/>
    </row>
    <row r="2163" spans="9:9">
      <c r="I2163" s="173"/>
    </row>
    <row r="2164" spans="9:9">
      <c r="I2164" s="173"/>
    </row>
    <row r="2165" spans="9:9">
      <c r="I2165" s="173"/>
    </row>
    <row r="2166" spans="9:9">
      <c r="I2166" s="173"/>
    </row>
    <row r="2167" spans="9:9">
      <c r="I2167" s="173"/>
    </row>
    <row r="2168" spans="9:9">
      <c r="I2168" s="173"/>
    </row>
    <row r="2169" spans="9:9">
      <c r="I2169" s="173"/>
    </row>
    <row r="2170" spans="9:9">
      <c r="I2170" s="173"/>
    </row>
    <row r="2171" spans="9:9">
      <c r="I2171" s="173"/>
    </row>
    <row r="2172" spans="9:9">
      <c r="I2172" s="173"/>
    </row>
    <row r="2173" spans="9:9">
      <c r="I2173" s="173"/>
    </row>
    <row r="2174" spans="9:9">
      <c r="I2174" s="173"/>
    </row>
    <row r="2175" spans="9:9">
      <c r="I2175" s="173"/>
    </row>
    <row r="2176" spans="9:9">
      <c r="I2176" s="173"/>
    </row>
    <row r="2177" spans="9:9">
      <c r="I2177" s="173"/>
    </row>
    <row r="2178" spans="9:9">
      <c r="I2178" s="173"/>
    </row>
    <row r="2179" spans="9:9">
      <c r="I2179" s="173"/>
    </row>
    <row r="2180" spans="9:9">
      <c r="I2180" s="173"/>
    </row>
    <row r="2181" spans="9:9">
      <c r="I2181" s="173"/>
    </row>
    <row r="2182" spans="9:9">
      <c r="I2182" s="173"/>
    </row>
    <row r="2183" spans="9:9">
      <c r="I2183" s="173"/>
    </row>
    <row r="2184" spans="9:9">
      <c r="I2184" s="173"/>
    </row>
    <row r="2185" spans="9:9">
      <c r="I2185" s="173"/>
    </row>
    <row r="2186" spans="9:9">
      <c r="I2186" s="173"/>
    </row>
    <row r="2187" spans="9:9">
      <c r="I2187" s="173"/>
    </row>
    <row r="2188" spans="9:9">
      <c r="I2188" s="173"/>
    </row>
    <row r="2189" spans="9:9">
      <c r="I2189" s="173"/>
    </row>
    <row r="2190" spans="9:9">
      <c r="I2190" s="173"/>
    </row>
    <row r="2191" spans="9:9">
      <c r="I2191" s="173"/>
    </row>
    <row r="2192" spans="9:9">
      <c r="I2192" s="173"/>
    </row>
    <row r="2193" spans="9:9">
      <c r="I2193" s="173"/>
    </row>
    <row r="2194" spans="9:9">
      <c r="I2194" s="173"/>
    </row>
    <row r="2195" spans="9:9">
      <c r="I2195" s="173"/>
    </row>
    <row r="2196" spans="9:9">
      <c r="I2196" s="173"/>
    </row>
    <row r="2197" spans="9:9">
      <c r="I2197" s="173"/>
    </row>
    <row r="2198" spans="9:9">
      <c r="I2198" s="173"/>
    </row>
    <row r="2199" spans="9:9">
      <c r="I2199" s="173"/>
    </row>
    <row r="2200" spans="9:9">
      <c r="I2200" s="173"/>
    </row>
    <row r="2201" spans="9:9">
      <c r="I2201" s="173"/>
    </row>
    <row r="2202" spans="9:9">
      <c r="I2202" s="173"/>
    </row>
    <row r="2203" spans="9:9">
      <c r="I2203" s="173"/>
    </row>
    <row r="2204" spans="9:9">
      <c r="I2204" s="173"/>
    </row>
    <row r="2205" spans="9:9">
      <c r="I2205" s="173"/>
    </row>
    <row r="2206" spans="9:9">
      <c r="I2206" s="173"/>
    </row>
    <row r="2207" spans="9:9">
      <c r="I2207" s="173"/>
    </row>
    <row r="2208" spans="9:9">
      <c r="I2208" s="173"/>
    </row>
    <row r="2209" spans="9:9">
      <c r="I2209" s="173"/>
    </row>
    <row r="2210" spans="9:9">
      <c r="I2210" s="173"/>
    </row>
    <row r="2211" spans="9:9">
      <c r="I2211" s="173"/>
    </row>
    <row r="2212" spans="9:9">
      <c r="I2212" s="173"/>
    </row>
    <row r="2213" spans="9:9">
      <c r="I2213" s="173"/>
    </row>
    <row r="2214" spans="9:9">
      <c r="I2214" s="173"/>
    </row>
    <row r="2215" spans="9:9">
      <c r="I2215" s="173"/>
    </row>
    <row r="2216" spans="9:9">
      <c r="I2216" s="173"/>
    </row>
    <row r="2217" spans="9:9">
      <c r="I2217" s="173"/>
    </row>
    <row r="2218" spans="9:9">
      <c r="I2218" s="173"/>
    </row>
    <row r="2219" spans="9:9">
      <c r="I2219" s="173"/>
    </row>
    <row r="2220" spans="9:9">
      <c r="I2220" s="173"/>
    </row>
    <row r="2221" spans="9:9">
      <c r="I2221" s="173"/>
    </row>
    <row r="2222" spans="9:9">
      <c r="I2222" s="173"/>
    </row>
    <row r="2223" spans="9:9">
      <c r="I2223" s="173"/>
    </row>
    <row r="2224" spans="9:9">
      <c r="I2224" s="173"/>
    </row>
    <row r="2225" spans="9:9">
      <c r="I2225" s="173"/>
    </row>
    <row r="2226" spans="9:9">
      <c r="I2226" s="173"/>
    </row>
    <row r="2227" spans="9:9">
      <c r="I2227" s="173"/>
    </row>
    <row r="2228" spans="9:9">
      <c r="I2228" s="173"/>
    </row>
    <row r="2229" spans="9:9">
      <c r="I2229" s="173"/>
    </row>
    <row r="2230" spans="9:9">
      <c r="I2230" s="173"/>
    </row>
    <row r="2231" spans="9:9">
      <c r="I2231" s="173"/>
    </row>
    <row r="2232" spans="9:9">
      <c r="I2232" s="173"/>
    </row>
    <row r="2233" spans="9:9">
      <c r="I2233" s="173"/>
    </row>
    <row r="2234" spans="9:9">
      <c r="I2234" s="173"/>
    </row>
    <row r="2235" spans="9:9">
      <c r="I2235" s="173"/>
    </row>
    <row r="2236" spans="9:9">
      <c r="I2236" s="173"/>
    </row>
    <row r="2237" spans="9:9">
      <c r="I2237" s="173"/>
    </row>
    <row r="2238" spans="9:9">
      <c r="I2238" s="173"/>
    </row>
    <row r="2239" spans="9:9">
      <c r="I2239" s="173"/>
    </row>
    <row r="2240" spans="9:9">
      <c r="I2240" s="173"/>
    </row>
    <row r="2241" spans="9:9">
      <c r="I2241" s="173"/>
    </row>
    <row r="2242" spans="9:9">
      <c r="I2242" s="173"/>
    </row>
    <row r="2243" spans="9:9">
      <c r="I2243" s="173"/>
    </row>
    <row r="2244" spans="9:9">
      <c r="I2244" s="173"/>
    </row>
    <row r="2245" spans="9:9">
      <c r="I2245" s="173"/>
    </row>
    <row r="2246" spans="9:9">
      <c r="I2246" s="173"/>
    </row>
    <row r="2247" spans="9:9">
      <c r="I2247" s="173"/>
    </row>
    <row r="2248" spans="9:9">
      <c r="I2248" s="173"/>
    </row>
    <row r="2249" spans="9:9">
      <c r="I2249" s="173"/>
    </row>
    <row r="2250" spans="9:9">
      <c r="I2250" s="173"/>
    </row>
    <row r="2251" spans="9:9">
      <c r="I2251" s="173"/>
    </row>
    <row r="2252" spans="9:9">
      <c r="I2252" s="173"/>
    </row>
    <row r="2253" spans="9:9">
      <c r="I2253" s="173"/>
    </row>
    <row r="2254" spans="9:9">
      <c r="I2254" s="173"/>
    </row>
    <row r="2255" spans="9:9">
      <c r="I2255" s="173"/>
    </row>
    <row r="2256" spans="9:9">
      <c r="I2256" s="173"/>
    </row>
    <row r="2257" spans="9:9">
      <c r="I2257" s="173"/>
    </row>
    <row r="2258" spans="9:9">
      <c r="I2258" s="173"/>
    </row>
    <row r="2259" spans="9:9">
      <c r="I2259" s="173"/>
    </row>
    <row r="2260" spans="9:9">
      <c r="I2260" s="173"/>
    </row>
    <row r="2261" spans="9:9">
      <c r="I2261" s="173"/>
    </row>
    <row r="2262" spans="9:9">
      <c r="I2262" s="173"/>
    </row>
    <row r="2263" spans="9:9">
      <c r="I2263" s="173"/>
    </row>
    <row r="2264" spans="9:9">
      <c r="I2264" s="173"/>
    </row>
    <row r="2265" spans="9:9">
      <c r="I2265" s="173"/>
    </row>
    <row r="2266" spans="9:9">
      <c r="I2266" s="173"/>
    </row>
    <row r="2267" spans="9:9">
      <c r="I2267" s="173"/>
    </row>
    <row r="2268" spans="9:9">
      <c r="I2268" s="173"/>
    </row>
    <row r="2269" spans="9:9">
      <c r="I2269" s="173"/>
    </row>
    <row r="2270" spans="9:9">
      <c r="I2270" s="173"/>
    </row>
    <row r="2271" spans="9:9">
      <c r="I2271" s="173"/>
    </row>
    <row r="2272" spans="9:9">
      <c r="I2272" s="173"/>
    </row>
    <row r="2273" spans="9:9">
      <c r="I2273" s="173"/>
    </row>
    <row r="2274" spans="9:9">
      <c r="I2274" s="173"/>
    </row>
    <row r="2275" spans="9:9">
      <c r="I2275" s="173"/>
    </row>
    <row r="2276" spans="9:9">
      <c r="I2276" s="173"/>
    </row>
    <row r="2277" spans="9:9">
      <c r="I2277" s="173"/>
    </row>
    <row r="2278" spans="9:9">
      <c r="I2278" s="173"/>
    </row>
    <row r="2279" spans="9:9">
      <c r="I2279" s="173"/>
    </row>
    <row r="2280" spans="9:9">
      <c r="I2280" s="173"/>
    </row>
    <row r="2281" spans="9:9">
      <c r="I2281" s="173"/>
    </row>
    <row r="2282" spans="9:9">
      <c r="I2282" s="173"/>
    </row>
    <row r="2283" spans="9:9">
      <c r="I2283" s="173"/>
    </row>
    <row r="2284" spans="9:9">
      <c r="I2284" s="173"/>
    </row>
    <row r="2285" spans="9:9">
      <c r="I2285" s="173"/>
    </row>
    <row r="2286" spans="9:9">
      <c r="I2286" s="173"/>
    </row>
    <row r="2287" spans="9:9">
      <c r="I2287" s="173"/>
    </row>
    <row r="2288" spans="9:9">
      <c r="I2288" s="173"/>
    </row>
    <row r="2289" spans="9:9">
      <c r="I2289" s="173"/>
    </row>
    <row r="2290" spans="9:9">
      <c r="I2290" s="173"/>
    </row>
    <row r="2291" spans="9:9">
      <c r="I2291" s="173"/>
    </row>
    <row r="2292" spans="9:9">
      <c r="I2292" s="173"/>
    </row>
    <row r="2293" spans="9:9">
      <c r="I2293" s="173"/>
    </row>
    <row r="2294" spans="9:9">
      <c r="I2294" s="173"/>
    </row>
    <row r="2295" spans="9:9">
      <c r="I2295" s="173"/>
    </row>
    <row r="2296" spans="9:9">
      <c r="I2296" s="173"/>
    </row>
    <row r="2297" spans="9:9">
      <c r="I2297" s="173"/>
    </row>
    <row r="2298" spans="9:9">
      <c r="I2298" s="173"/>
    </row>
    <row r="2299" spans="9:9">
      <c r="I2299" s="173"/>
    </row>
    <row r="2300" spans="9:9">
      <c r="I2300" s="173"/>
    </row>
    <row r="2301" spans="9:9">
      <c r="I2301" s="173"/>
    </row>
    <row r="2302" spans="9:9">
      <c r="I2302" s="173"/>
    </row>
    <row r="2303" spans="9:9">
      <c r="I2303" s="173"/>
    </row>
    <row r="2304" spans="9:9">
      <c r="I2304" s="173"/>
    </row>
    <row r="2305" spans="9:9">
      <c r="I2305" s="173"/>
    </row>
    <row r="2306" spans="9:9">
      <c r="I2306" s="173"/>
    </row>
    <row r="2307" spans="9:9">
      <c r="I2307" s="173"/>
    </row>
    <row r="2308" spans="9:9">
      <c r="I2308" s="173"/>
    </row>
    <row r="2309" spans="9:9">
      <c r="I2309" s="173"/>
    </row>
    <row r="2310" spans="9:9">
      <c r="I2310" s="173"/>
    </row>
    <row r="2311" spans="9:9">
      <c r="I2311" s="173"/>
    </row>
    <row r="2312" spans="9:9">
      <c r="I2312" s="173"/>
    </row>
    <row r="2313" spans="9:9">
      <c r="I2313" s="173"/>
    </row>
    <row r="2314" spans="9:9">
      <c r="I2314" s="173"/>
    </row>
    <row r="2315" spans="9:9">
      <c r="I2315" s="173"/>
    </row>
    <row r="2316" spans="9:9">
      <c r="I2316" s="173"/>
    </row>
    <row r="2317" spans="9:9">
      <c r="I2317" s="173"/>
    </row>
    <row r="2318" spans="9:9">
      <c r="I2318" s="173"/>
    </row>
    <row r="2319" spans="9:9">
      <c r="I2319" s="173"/>
    </row>
    <row r="2320" spans="9:9">
      <c r="I2320" s="173"/>
    </row>
    <row r="2321" spans="9:9">
      <c r="I2321" s="173"/>
    </row>
    <row r="2322" spans="9:9">
      <c r="I2322" s="173"/>
    </row>
    <row r="2323" spans="9:9">
      <c r="I2323" s="173"/>
    </row>
    <row r="2324" spans="9:9">
      <c r="I2324" s="173"/>
    </row>
    <row r="2325" spans="9:9">
      <c r="I2325" s="173"/>
    </row>
    <row r="2326" spans="9:9">
      <c r="I2326" s="173"/>
    </row>
    <row r="2327" spans="9:9">
      <c r="I2327" s="173"/>
    </row>
    <row r="2328" spans="9:9">
      <c r="I2328" s="173"/>
    </row>
    <row r="2329" spans="9:9">
      <c r="I2329" s="173"/>
    </row>
    <row r="2330" spans="9:9">
      <c r="I2330" s="173"/>
    </row>
    <row r="2331" spans="9:9">
      <c r="I2331" s="173"/>
    </row>
    <row r="2332" spans="9:9">
      <c r="I2332" s="173"/>
    </row>
    <row r="2333" spans="9:9">
      <c r="I2333" s="173"/>
    </row>
    <row r="2334" spans="9:9">
      <c r="I2334" s="173"/>
    </row>
    <row r="2335" spans="9:9">
      <c r="I2335" s="173"/>
    </row>
    <row r="2336" spans="9:9">
      <c r="I2336" s="173"/>
    </row>
    <row r="2337" spans="9:9">
      <c r="I2337" s="173"/>
    </row>
    <row r="2338" spans="9:9">
      <c r="I2338" s="173"/>
    </row>
    <row r="2339" spans="9:9">
      <c r="I2339" s="173"/>
    </row>
    <row r="2340" spans="9:9">
      <c r="I2340" s="173"/>
    </row>
    <row r="2341" spans="9:9">
      <c r="I2341" s="173"/>
    </row>
    <row r="2342" spans="9:9">
      <c r="I2342" s="173"/>
    </row>
    <row r="2343" spans="9:9">
      <c r="I2343" s="173"/>
    </row>
    <row r="2344" spans="9:9">
      <c r="I2344" s="173"/>
    </row>
    <row r="2345" spans="9:9">
      <c r="I2345" s="173"/>
    </row>
    <row r="2346" spans="9:9">
      <c r="I2346" s="173"/>
    </row>
    <row r="2347" spans="9:9">
      <c r="I2347" s="173"/>
    </row>
    <row r="2348" spans="9:9">
      <c r="I2348" s="173"/>
    </row>
    <row r="2349" spans="9:9">
      <c r="I2349" s="173"/>
    </row>
    <row r="2350" spans="9:9">
      <c r="I2350" s="173"/>
    </row>
    <row r="2351" spans="9:9">
      <c r="I2351" s="173"/>
    </row>
    <row r="2352" spans="9:9">
      <c r="I2352" s="173"/>
    </row>
    <row r="2353" spans="9:9">
      <c r="I2353" s="173"/>
    </row>
    <row r="2354" spans="9:9">
      <c r="I2354" s="173"/>
    </row>
    <row r="2355" spans="9:9">
      <c r="I2355" s="173"/>
    </row>
    <row r="2356" spans="9:9">
      <c r="I2356" s="173"/>
    </row>
    <row r="2357" spans="9:9">
      <c r="I2357" s="173"/>
    </row>
    <row r="2358" spans="9:9">
      <c r="I2358" s="173"/>
    </row>
    <row r="2359" spans="9:9">
      <c r="I2359" s="173"/>
    </row>
    <row r="2360" spans="9:9">
      <c r="I2360" s="173"/>
    </row>
    <row r="2361" spans="9:9">
      <c r="I2361" s="173"/>
    </row>
    <row r="2362" spans="9:9">
      <c r="I2362" s="173"/>
    </row>
    <row r="2363" spans="9:9">
      <c r="I2363" s="173"/>
    </row>
    <row r="2364" spans="9:9">
      <c r="I2364" s="173"/>
    </row>
    <row r="2365" spans="9:9">
      <c r="I2365" s="173"/>
    </row>
    <row r="2366" spans="9:9">
      <c r="I2366" s="173"/>
    </row>
    <row r="2367" spans="9:9">
      <c r="I2367" s="173"/>
    </row>
    <row r="2368" spans="9:9">
      <c r="I2368" s="173"/>
    </row>
    <row r="2369" spans="9:9">
      <c r="I2369" s="173"/>
    </row>
    <row r="2370" spans="9:9">
      <c r="I2370" s="173"/>
    </row>
    <row r="2371" spans="9:9">
      <c r="I2371" s="173"/>
    </row>
    <row r="2372" spans="9:9">
      <c r="I2372" s="173"/>
    </row>
    <row r="2373" spans="9:9">
      <c r="I2373" s="173"/>
    </row>
    <row r="2374" spans="9:9">
      <c r="I2374" s="173"/>
    </row>
    <row r="2375" spans="9:9">
      <c r="I2375" s="173"/>
    </row>
    <row r="2376" spans="9:9">
      <c r="I2376" s="173"/>
    </row>
    <row r="2377" spans="9:9">
      <c r="I2377" s="173"/>
    </row>
    <row r="2378" spans="9:9">
      <c r="I2378" s="173"/>
    </row>
    <row r="2379" spans="9:9">
      <c r="I2379" s="173"/>
    </row>
    <row r="2380" spans="9:9">
      <c r="I2380" s="173"/>
    </row>
    <row r="2381" spans="9:9">
      <c r="I2381" s="173"/>
    </row>
    <row r="2382" spans="9:9">
      <c r="I2382" s="173"/>
    </row>
    <row r="2383" spans="9:9">
      <c r="I2383" s="173"/>
    </row>
    <row r="2384" spans="9:9">
      <c r="I2384" s="173"/>
    </row>
    <row r="2385" spans="9:9">
      <c r="I2385" s="173"/>
    </row>
    <row r="2386" spans="9:9">
      <c r="I2386" s="173"/>
    </row>
    <row r="2387" spans="9:9">
      <c r="I2387" s="173"/>
    </row>
    <row r="2388" spans="9:9">
      <c r="I2388" s="173"/>
    </row>
    <row r="2389" spans="9:9">
      <c r="I2389" s="173"/>
    </row>
    <row r="2390" spans="9:9">
      <c r="I2390" s="173"/>
    </row>
    <row r="2391" spans="9:9">
      <c r="I2391" s="173"/>
    </row>
    <row r="2392" spans="9:9">
      <c r="I2392" s="173"/>
    </row>
    <row r="2393" spans="9:9">
      <c r="I2393" s="173"/>
    </row>
    <row r="2394" spans="9:9">
      <c r="I2394" s="173"/>
    </row>
    <row r="2395" spans="9:9">
      <c r="I2395" s="173"/>
    </row>
    <row r="2396" spans="9:9">
      <c r="I2396" s="173"/>
    </row>
    <row r="2397" spans="9:9">
      <c r="I2397" s="173"/>
    </row>
    <row r="2398" spans="9:9">
      <c r="I2398" s="173"/>
    </row>
    <row r="2399" spans="9:9">
      <c r="I2399" s="173"/>
    </row>
    <row r="2400" spans="9:9">
      <c r="I2400" s="173"/>
    </row>
    <row r="2401" spans="9:9">
      <c r="I2401" s="173"/>
    </row>
    <row r="2402" spans="9:9">
      <c r="I2402" s="173"/>
    </row>
    <row r="2403" spans="9:9">
      <c r="I2403" s="173"/>
    </row>
    <row r="2404" spans="9:9">
      <c r="I2404" s="173"/>
    </row>
    <row r="2405" spans="9:9">
      <c r="I2405" s="173"/>
    </row>
    <row r="2406" spans="9:9">
      <c r="I2406" s="173"/>
    </row>
    <row r="2407" spans="9:9">
      <c r="I2407" s="173"/>
    </row>
    <row r="2408" spans="9:9">
      <c r="I2408" s="173"/>
    </row>
    <row r="2409" spans="9:9">
      <c r="I2409" s="173"/>
    </row>
    <row r="2410" spans="9:9">
      <c r="I2410" s="173"/>
    </row>
    <row r="2411" spans="9:9">
      <c r="I2411" s="173"/>
    </row>
    <row r="2412" spans="9:9">
      <c r="I2412" s="173"/>
    </row>
    <row r="2413" spans="9:9">
      <c r="I2413" s="173"/>
    </row>
    <row r="2414" spans="9:9">
      <c r="I2414" s="173"/>
    </row>
    <row r="2415" spans="9:9">
      <c r="I2415" s="173"/>
    </row>
    <row r="2416" spans="9:9">
      <c r="I2416" s="173"/>
    </row>
    <row r="2417" spans="9:9">
      <c r="I2417" s="173"/>
    </row>
    <row r="2418" spans="9:9">
      <c r="I2418" s="173"/>
    </row>
    <row r="2419" spans="9:9">
      <c r="I2419" s="173"/>
    </row>
    <row r="2420" spans="9:9">
      <c r="I2420" s="173"/>
    </row>
    <row r="2421" spans="9:9">
      <c r="I2421" s="173"/>
    </row>
    <row r="2422" spans="9:9">
      <c r="I2422" s="173"/>
    </row>
    <row r="2423" spans="9:9">
      <c r="I2423" s="173"/>
    </row>
    <row r="2424" spans="9:9">
      <c r="I2424" s="173"/>
    </row>
    <row r="2425" spans="9:9">
      <c r="I2425" s="173"/>
    </row>
    <row r="2426" spans="9:9">
      <c r="I2426" s="173"/>
    </row>
    <row r="2427" spans="9:9">
      <c r="I2427" s="173"/>
    </row>
    <row r="2428" spans="9:9">
      <c r="I2428" s="173"/>
    </row>
    <row r="2429" spans="9:9">
      <c r="I2429" s="173"/>
    </row>
    <row r="2430" spans="9:9">
      <c r="I2430" s="173"/>
    </row>
    <row r="2431" spans="9:9">
      <c r="I2431" s="173"/>
    </row>
    <row r="2432" spans="9:9">
      <c r="I2432" s="173"/>
    </row>
    <row r="2433" spans="9:9">
      <c r="I2433" s="173"/>
    </row>
    <row r="2434" spans="9:9">
      <c r="I2434" s="173"/>
    </row>
    <row r="2435" spans="9:9">
      <c r="I2435" s="173"/>
    </row>
    <row r="2436" spans="9:9">
      <c r="I2436" s="173"/>
    </row>
    <row r="2437" spans="9:9">
      <c r="I2437" s="173"/>
    </row>
    <row r="2438" spans="9:9">
      <c r="I2438" s="173"/>
    </row>
    <row r="2439" spans="9:9">
      <c r="I2439" s="173"/>
    </row>
    <row r="2440" spans="9:9">
      <c r="I2440" s="173"/>
    </row>
    <row r="2441" spans="9:9">
      <c r="I2441" s="173"/>
    </row>
    <row r="2442" spans="9:9">
      <c r="I2442" s="173"/>
    </row>
    <row r="2443" spans="9:9">
      <c r="I2443" s="173"/>
    </row>
    <row r="2444" spans="9:9">
      <c r="I2444" s="173"/>
    </row>
    <row r="2445" spans="9:9">
      <c r="I2445" s="173"/>
    </row>
    <row r="2446" spans="9:9">
      <c r="I2446" s="173"/>
    </row>
    <row r="2447" spans="9:9">
      <c r="I2447" s="173"/>
    </row>
    <row r="2448" spans="9:9">
      <c r="I2448" s="173"/>
    </row>
    <row r="2449" spans="9:9">
      <c r="I2449" s="173"/>
    </row>
    <row r="2450" spans="9:9">
      <c r="I2450" s="173"/>
    </row>
    <row r="2451" spans="9:9">
      <c r="I2451" s="173"/>
    </row>
    <row r="2452" spans="9:9">
      <c r="I2452" s="173"/>
    </row>
    <row r="2453" spans="9:9">
      <c r="I2453" s="173"/>
    </row>
    <row r="2454" spans="9:9">
      <c r="I2454" s="173"/>
    </row>
    <row r="2455" spans="9:9">
      <c r="I2455" s="173"/>
    </row>
    <row r="2456" spans="9:9">
      <c r="I2456" s="173"/>
    </row>
    <row r="2457" spans="9:9">
      <c r="I2457" s="173"/>
    </row>
    <row r="2458" spans="9:9">
      <c r="I2458" s="173"/>
    </row>
    <row r="2459" spans="9:9">
      <c r="I2459" s="173"/>
    </row>
    <row r="2460" spans="9:9">
      <c r="I2460" s="173"/>
    </row>
    <row r="2461" spans="9:9">
      <c r="I2461" s="173"/>
    </row>
    <row r="2462" spans="9:9">
      <c r="I2462" s="173"/>
    </row>
    <row r="2463" spans="9:9">
      <c r="I2463" s="173"/>
    </row>
    <row r="2464" spans="9:9">
      <c r="I2464" s="173"/>
    </row>
    <row r="2465" spans="9:9">
      <c r="I2465" s="173"/>
    </row>
    <row r="2466" spans="9:9">
      <c r="I2466" s="173"/>
    </row>
    <row r="2467" spans="9:9">
      <c r="I2467" s="173"/>
    </row>
    <row r="2468" spans="9:9">
      <c r="I2468" s="173"/>
    </row>
    <row r="2469" spans="9:9">
      <c r="I2469" s="173"/>
    </row>
    <row r="2470" spans="9:9">
      <c r="I2470" s="173"/>
    </row>
    <row r="2471" spans="9:9">
      <c r="I2471" s="173"/>
    </row>
    <row r="2472" spans="9:9">
      <c r="I2472" s="173"/>
    </row>
    <row r="2473" spans="9:9">
      <c r="I2473" s="173"/>
    </row>
    <row r="2474" spans="9:9">
      <c r="I2474" s="173"/>
    </row>
    <row r="2475" spans="9:9">
      <c r="I2475" s="173"/>
    </row>
    <row r="2476" spans="9:9">
      <c r="I2476" s="173"/>
    </row>
    <row r="2477" spans="9:9">
      <c r="I2477" s="173"/>
    </row>
    <row r="2478" spans="9:9">
      <c r="I2478" s="173"/>
    </row>
    <row r="2479" spans="9:9">
      <c r="I2479" s="173"/>
    </row>
    <row r="2480" spans="9:9">
      <c r="I2480" s="173"/>
    </row>
    <row r="2481" spans="9:9">
      <c r="I2481" s="173"/>
    </row>
    <row r="2482" spans="9:9">
      <c r="I2482" s="173"/>
    </row>
    <row r="2483" spans="9:9">
      <c r="I2483" s="173"/>
    </row>
    <row r="2484" spans="9:9">
      <c r="I2484" s="173"/>
    </row>
    <row r="2485" spans="9:9">
      <c r="I2485" s="173"/>
    </row>
    <row r="2486" spans="9:9">
      <c r="I2486" s="173"/>
    </row>
    <row r="2487" spans="9:9">
      <c r="I2487" s="173"/>
    </row>
    <row r="2488" spans="9:9">
      <c r="I2488" s="173"/>
    </row>
    <row r="2489" spans="9:9">
      <c r="I2489" s="173"/>
    </row>
    <row r="2490" spans="9:9">
      <c r="I2490" s="173"/>
    </row>
    <row r="2491" spans="9:9">
      <c r="I2491" s="173"/>
    </row>
    <row r="2492" spans="9:9">
      <c r="I2492" s="173"/>
    </row>
    <row r="2493" spans="9:9">
      <c r="I2493" s="173"/>
    </row>
    <row r="2494" spans="9:9">
      <c r="I2494" s="173"/>
    </row>
    <row r="2495" spans="9:9">
      <c r="I2495" s="173"/>
    </row>
    <row r="2496" spans="9:9">
      <c r="I2496" s="173"/>
    </row>
    <row r="2497" spans="9:9">
      <c r="I2497" s="173"/>
    </row>
    <row r="2498" spans="9:9">
      <c r="I2498" s="173"/>
    </row>
    <row r="2499" spans="9:9">
      <c r="I2499" s="173"/>
    </row>
    <row r="2500" spans="9:9">
      <c r="I2500" s="173"/>
    </row>
  </sheetData>
  <sheetProtection formatCells="0"/>
  <mergeCells count="10">
    <mergeCell ref="B2:C2"/>
    <mergeCell ref="E3:G3"/>
    <mergeCell ref="E4:E5"/>
    <mergeCell ref="F4:F5"/>
    <mergeCell ref="G4:G5"/>
    <mergeCell ref="H67:I67"/>
    <mergeCell ref="K73:Q73"/>
    <mergeCell ref="B18:C18"/>
    <mergeCell ref="B24:C24"/>
    <mergeCell ref="B14:C14"/>
  </mergeCells>
  <conditionalFormatting sqref="C25:C26">
    <cfRule type="containsText" dxfId="8" priority="1" operator="containsText" text="PASS">
      <formula>NOT(ISERROR(SEARCH("PASS",C25)))</formula>
    </cfRule>
    <cfRule type="containsText" dxfId="7" priority="2" operator="containsText" text="FAIL">
      <formula>NOT(ISERROR(SEARCH("FAIL",C25)))</formula>
    </cfRule>
  </conditionalFormatting>
  <conditionalFormatting sqref="I4">
    <cfRule type="expression" dxfId="6" priority="8">
      <formula>#REF!="U95 SINGLE SIDED (+ USL)"</formula>
    </cfRule>
  </conditionalFormatting>
  <conditionalFormatting sqref="J4">
    <cfRule type="expression" dxfId="5" priority="7">
      <formula>#REF!="U95 SINGLE SIDED (+ USL)"</formula>
    </cfRule>
  </conditionalFormatting>
  <conditionalFormatting sqref="J8">
    <cfRule type="expression" dxfId="4" priority="9">
      <formula>#REF!="ANSI Z540.3 Method 6"</formula>
    </cfRule>
  </conditionalFormatting>
  <pageMargins left="0.75" right="0.75" top="1" bottom="1" header="0.5" footer="0.5"/>
  <pageSetup scale="6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16385" r:id="rId4">
          <objectPr defaultSize="0" autoPict="0" r:id="rId5">
            <anchor moveWithCells="1">
              <from>
                <xdr:col>15</xdr:col>
                <xdr:colOff>247650</xdr:colOff>
                <xdr:row>59</xdr:row>
                <xdr:rowOff>28575</xdr:rowOff>
              </from>
              <to>
                <xdr:col>18</xdr:col>
                <xdr:colOff>390525</xdr:colOff>
                <xdr:row>62</xdr:row>
                <xdr:rowOff>76200</xdr:rowOff>
              </to>
            </anchor>
          </objectPr>
        </oleObject>
      </mc:Choice>
      <mc:Fallback>
        <oleObject progId="Equation.3" shapeId="1638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9313C-BF62-4D85-B7E3-5001D05B0419}">
  <sheetPr>
    <tabColor theme="0" tint="-0.499984740745262"/>
    <pageSetUpPr autoPageBreaks="0" fitToPage="1"/>
  </sheetPr>
  <dimension ref="A1:T2500"/>
  <sheetViews>
    <sheetView zoomScaleNormal="100" workbookViewId="0">
      <selection activeCell="F25" sqref="F25:G25"/>
    </sheetView>
  </sheetViews>
  <sheetFormatPr defaultColWidth="9" defaultRowHeight="15"/>
  <cols>
    <col min="2" max="2" width="47.42578125" bestFit="1" customWidth="1"/>
    <col min="3" max="3" width="15.85546875" customWidth="1"/>
    <col min="4" max="4" width="8.85546875" customWidth="1"/>
    <col min="5" max="5" width="18.42578125" customWidth="1"/>
    <col min="6" max="6" width="21.42578125" customWidth="1"/>
    <col min="7" max="7" width="22.42578125" bestFit="1" customWidth="1"/>
    <col min="8" max="8" width="47.140625" style="94" customWidth="1"/>
    <col min="9" max="9" width="26.5703125" style="94" customWidth="1"/>
    <col min="10" max="10" width="26.42578125" style="94" customWidth="1"/>
    <col min="11" max="11" width="23.28515625" style="94" bestFit="1" customWidth="1"/>
    <col min="12" max="13" width="10.5703125" style="94" bestFit="1" customWidth="1"/>
    <col min="14" max="14" width="38.5703125" style="94" customWidth="1"/>
    <col min="15" max="15" width="13.28515625" style="94" customWidth="1"/>
    <col min="16" max="17" width="9" style="94"/>
    <col min="18" max="18" width="5.5703125" style="94" customWidth="1"/>
    <col min="19" max="19" width="9" style="94"/>
    <col min="20" max="20" width="6.140625" style="94" customWidth="1"/>
    <col min="21" max="22" width="9" style="94" customWidth="1"/>
    <col min="23" max="16384" width="9" style="94"/>
  </cols>
  <sheetData>
    <row r="1" spans="2:20" ht="15.75" thickBot="1"/>
    <row r="2" spans="2:20" ht="16.5" thickBot="1">
      <c r="B2" s="429" t="s">
        <v>52</v>
      </c>
      <c r="C2" s="430"/>
      <c r="H2" s="100"/>
    </row>
    <row r="3" spans="2:20" ht="18.75" customHeight="1" thickBot="1">
      <c r="B3" s="10" t="s">
        <v>154</v>
      </c>
      <c r="C3" s="46">
        <v>1500.2</v>
      </c>
      <c r="E3" s="431" t="s">
        <v>3</v>
      </c>
      <c r="F3" s="505"/>
      <c r="G3" s="432"/>
      <c r="H3" s="181"/>
      <c r="I3" s="175"/>
      <c r="J3" s="181"/>
      <c r="K3" s="112"/>
      <c r="L3" s="112"/>
      <c r="M3" s="112"/>
      <c r="N3" s="112"/>
      <c r="O3" s="226" t="s">
        <v>139</v>
      </c>
      <c r="P3" s="112"/>
      <c r="Q3" s="112"/>
      <c r="R3" s="112"/>
      <c r="S3" s="112"/>
      <c r="T3" s="112"/>
    </row>
    <row r="4" spans="2:20" ht="15.6" customHeight="1">
      <c r="B4" s="11" t="s">
        <v>1</v>
      </c>
      <c r="C4" s="47">
        <v>1499.8</v>
      </c>
      <c r="E4" s="502" t="s">
        <v>142</v>
      </c>
      <c r="F4" s="433" t="s">
        <v>4</v>
      </c>
      <c r="G4" s="433" t="s">
        <v>155</v>
      </c>
      <c r="H4" s="181"/>
      <c r="I4" s="175"/>
      <c r="J4" s="182"/>
      <c r="K4" s="112"/>
      <c r="L4" s="112"/>
      <c r="M4" s="112"/>
      <c r="N4" s="112"/>
      <c r="O4" s="7">
        <v>0.01</v>
      </c>
      <c r="P4" s="112"/>
      <c r="Q4" s="112"/>
      <c r="R4" s="112"/>
      <c r="S4" s="112"/>
      <c r="T4" s="112"/>
    </row>
    <row r="5" spans="2:20" ht="15.6" customHeight="1" thickBot="1">
      <c r="B5" s="11" t="s">
        <v>13</v>
      </c>
      <c r="C5" s="47">
        <v>1500</v>
      </c>
      <c r="E5" s="503"/>
      <c r="F5" s="434"/>
      <c r="G5" s="458"/>
      <c r="H5" s="181"/>
      <c r="I5" s="175"/>
      <c r="J5" s="182"/>
      <c r="K5" s="112"/>
      <c r="L5" s="112"/>
      <c r="M5" s="112"/>
      <c r="N5" s="112"/>
      <c r="O5" s="7">
        <v>0.05</v>
      </c>
      <c r="P5" s="112"/>
      <c r="Q5" s="112"/>
      <c r="R5" s="112"/>
      <c r="S5" s="112"/>
      <c r="T5" s="112"/>
    </row>
    <row r="6" spans="2:20" ht="15.6" customHeight="1">
      <c r="B6" s="11" t="s">
        <v>6</v>
      </c>
      <c r="C6" s="47">
        <v>0.04</v>
      </c>
      <c r="E6" s="3">
        <f t="shared" ref="E6:E14" si="0">NORMSINV((1+F6)/2)</f>
        <v>8.3819429340256379E-2</v>
      </c>
      <c r="F6" s="211">
        <v>6.6799999999999998E-2</v>
      </c>
      <c r="G6" s="206">
        <f>_xlfn.NORM.S.INV(F6)/2</f>
        <v>-0.75002780150889192</v>
      </c>
      <c r="H6" s="181"/>
      <c r="I6" s="183"/>
      <c r="J6" s="112"/>
      <c r="K6" s="112"/>
      <c r="L6" s="112"/>
      <c r="M6" s="112"/>
      <c r="N6" s="112"/>
      <c r="O6" s="7">
        <v>0.1</v>
      </c>
      <c r="P6" s="112"/>
      <c r="Q6" s="112"/>
      <c r="R6" s="112"/>
      <c r="S6" s="112"/>
    </row>
    <row r="7" spans="2:20" ht="15.6" customHeight="1">
      <c r="B7" s="11" t="s">
        <v>7</v>
      </c>
      <c r="C7" s="47">
        <v>1500.12</v>
      </c>
      <c r="E7" s="4">
        <f t="shared" si="0"/>
        <v>0.20061452456847143</v>
      </c>
      <c r="F7" s="212">
        <v>0.159</v>
      </c>
      <c r="G7" s="207">
        <f>_xlfn.NORM.S.INV(F7)/2</f>
        <v>-0.49928813530782873</v>
      </c>
      <c r="H7" s="181"/>
      <c r="I7" s="184"/>
      <c r="J7" s="182"/>
      <c r="K7" s="112"/>
      <c r="L7" s="112"/>
      <c r="M7" s="112"/>
      <c r="N7" s="112"/>
      <c r="O7" s="7">
        <v>0.25</v>
      </c>
      <c r="P7" s="112"/>
      <c r="Q7" s="112"/>
      <c r="R7" s="112"/>
      <c r="S7" s="112"/>
      <c r="T7" s="112"/>
    </row>
    <row r="8" spans="2:20" ht="15.6" customHeight="1" thickBot="1">
      <c r="B8" s="13" t="s">
        <v>5</v>
      </c>
      <c r="C8" s="45">
        <f>C3-C4</f>
        <v>0.40000000000009095</v>
      </c>
      <c r="E8" s="4">
        <f t="shared" si="0"/>
        <v>0.39682427588156965</v>
      </c>
      <c r="F8" s="212">
        <v>0.30850295215875301</v>
      </c>
      <c r="G8" s="207">
        <f t="shared" ref="G8:G9" si="1">_xlfn.NORM.S.INV(F8)/2</f>
        <v>-0.25004912073715579</v>
      </c>
      <c r="H8" s="181"/>
      <c r="I8" s="185"/>
      <c r="J8" s="186"/>
      <c r="K8" s="112"/>
      <c r="L8" s="112"/>
      <c r="M8" s="112"/>
      <c r="N8" s="112"/>
      <c r="O8" s="7">
        <v>0.5</v>
      </c>
      <c r="P8" s="112"/>
      <c r="Q8" s="112"/>
      <c r="R8" s="112"/>
      <c r="S8" s="112"/>
      <c r="T8" s="112"/>
    </row>
    <row r="9" spans="2:20" ht="15.6" customHeight="1">
      <c r="E9" s="4">
        <f t="shared" si="0"/>
        <v>0.67448975019608193</v>
      </c>
      <c r="F9" s="212">
        <v>0.5</v>
      </c>
      <c r="G9" s="207">
        <f t="shared" si="1"/>
        <v>0</v>
      </c>
      <c r="H9" s="181"/>
      <c r="I9" s="185"/>
      <c r="J9" s="186"/>
      <c r="K9" s="112"/>
      <c r="L9" s="112"/>
      <c r="M9" s="112"/>
      <c r="N9" s="112"/>
      <c r="O9" s="7">
        <v>0.75</v>
      </c>
      <c r="P9" s="112"/>
      <c r="Q9" s="112"/>
      <c r="R9" s="112"/>
      <c r="S9" s="112"/>
      <c r="T9" s="112"/>
    </row>
    <row r="10" spans="2:20" ht="15.75" customHeight="1" thickBot="1">
      <c r="E10" s="4">
        <f t="shared" si="0"/>
        <v>0.99981509361474408</v>
      </c>
      <c r="F10" s="212">
        <v>0.68259999999999998</v>
      </c>
      <c r="G10" s="207">
        <f>_xlfn.NORM.S.INV(F10)/2</f>
        <v>0.23749086187912399</v>
      </c>
      <c r="H10" s="181"/>
      <c r="I10" s="185"/>
      <c r="J10" s="186"/>
      <c r="K10" s="112"/>
      <c r="L10" s="112"/>
      <c r="M10" s="112"/>
      <c r="N10" s="112"/>
      <c r="O10" s="7">
        <v>1</v>
      </c>
      <c r="P10" s="112"/>
      <c r="Q10" s="112"/>
      <c r="R10" s="112"/>
      <c r="S10" s="112"/>
      <c r="T10" s="112"/>
    </row>
    <row r="11" spans="2:20" ht="15.6" customHeight="1" thickBot="1">
      <c r="B11" s="50" t="s">
        <v>11</v>
      </c>
      <c r="C11" s="51">
        <f>_xlfn.NORM.DIST($C$3,$C$7,C23,TRUE)-_xlfn.NORM.DIST($C$4,$C$7,C23,TRUE)</f>
        <v>0.97724986805202885</v>
      </c>
      <c r="E11" s="4">
        <f t="shared" si="0"/>
        <v>1.2815515655446006</v>
      </c>
      <c r="F11" s="212">
        <v>0.8</v>
      </c>
      <c r="G11" s="208">
        <f t="shared" ref="G11" si="2">_xlfn.NORM.S.INV(F11)/2</f>
        <v>0.42081061678645737</v>
      </c>
      <c r="H11" s="187"/>
      <c r="I11" s="188"/>
      <c r="J11" s="112"/>
      <c r="K11" s="112"/>
      <c r="L11" s="112"/>
      <c r="M11" s="112"/>
      <c r="N11" s="112"/>
      <c r="O11" s="7">
        <v>1.25</v>
      </c>
      <c r="P11" s="112"/>
      <c r="Q11" s="112"/>
      <c r="R11" s="112"/>
      <c r="S11" s="112"/>
    </row>
    <row r="12" spans="2:20" ht="15.75" customHeight="1" thickBot="1">
      <c r="B12" s="13" t="s">
        <v>12</v>
      </c>
      <c r="C12" s="15">
        <f>1-C11</f>
        <v>2.2750131947971153E-2</v>
      </c>
      <c r="D12" s="14"/>
      <c r="E12" s="4">
        <f t="shared" si="0"/>
        <v>1.4395314709384563</v>
      </c>
      <c r="F12" s="212">
        <v>0.85</v>
      </c>
      <c r="G12" s="208">
        <f>_xlfn.NORM.S.INV(F12)/2</f>
        <v>0.51821669474689491</v>
      </c>
      <c r="H12" s="187"/>
      <c r="I12" s="182"/>
      <c r="J12" s="112"/>
      <c r="K12" s="112"/>
      <c r="L12" s="112"/>
      <c r="M12" s="112"/>
      <c r="N12" s="112"/>
      <c r="O12" s="7">
        <v>1.5</v>
      </c>
      <c r="P12" s="112"/>
      <c r="Q12" s="112"/>
      <c r="R12" s="112"/>
      <c r="S12" s="112"/>
    </row>
    <row r="13" spans="2:20" ht="15.75" customHeight="1" thickBot="1">
      <c r="D13" s="14"/>
      <c r="E13" s="4">
        <f t="shared" si="0"/>
        <v>1.6448536269514715</v>
      </c>
      <c r="F13" s="212">
        <v>0.9</v>
      </c>
      <c r="G13" s="208">
        <f>_xlfn.NORM.S.INV(F13)/2</f>
        <v>0.6407757827723003</v>
      </c>
      <c r="H13" s="187"/>
      <c r="I13" s="182"/>
      <c r="J13" s="112"/>
      <c r="K13" s="112"/>
      <c r="L13" s="112"/>
      <c r="M13" s="112"/>
      <c r="N13" s="112"/>
      <c r="O13" s="7">
        <v>1.75</v>
      </c>
      <c r="P13" s="112"/>
      <c r="Q13" s="112"/>
      <c r="R13" s="112"/>
      <c r="S13" s="112"/>
    </row>
    <row r="14" spans="2:20" ht="15.75" customHeight="1">
      <c r="B14" s="436" t="s">
        <v>20</v>
      </c>
      <c r="C14" s="437"/>
      <c r="E14" s="4">
        <f t="shared" si="0"/>
        <v>1.9599639845400536</v>
      </c>
      <c r="F14" s="212">
        <v>0.95</v>
      </c>
      <c r="G14" s="208">
        <f>_xlfn.NORM.S.INV(F14)/2</f>
        <v>0.82242681347573576</v>
      </c>
      <c r="H14" s="187"/>
      <c r="I14" s="189"/>
      <c r="J14" s="182"/>
      <c r="K14" s="112"/>
      <c r="L14" s="112"/>
      <c r="M14" s="112"/>
      <c r="N14" s="112"/>
      <c r="O14" s="7">
        <v>2</v>
      </c>
      <c r="P14" s="112"/>
      <c r="Q14" s="112"/>
      <c r="R14" s="112"/>
      <c r="S14" s="112"/>
      <c r="T14" s="112"/>
    </row>
    <row r="15" spans="2:20" ht="15.75" customHeight="1">
      <c r="B15" s="11" t="s">
        <v>21</v>
      </c>
      <c r="C15" s="406">
        <v>0.97724999999999995</v>
      </c>
      <c r="E15" s="4">
        <f>NORMSINV((1+F15)/2)</f>
        <v>2.0000024438996027</v>
      </c>
      <c r="F15" s="212">
        <v>0.95450000000000002</v>
      </c>
      <c r="G15" s="208">
        <f>_xlfn.NORM.S.INV(F15)/2</f>
        <v>0.84507306876373511</v>
      </c>
      <c r="H15" s="187"/>
      <c r="I15" s="189"/>
      <c r="J15" s="182"/>
      <c r="K15" s="112"/>
      <c r="L15" s="112"/>
      <c r="M15" s="112"/>
      <c r="N15" s="112"/>
      <c r="O15" s="7">
        <v>2.25</v>
      </c>
      <c r="P15" s="112"/>
      <c r="Q15" s="112"/>
      <c r="R15" s="112"/>
      <c r="S15" s="112"/>
      <c r="T15" s="112"/>
    </row>
    <row r="16" spans="2:20" ht="14.85" customHeight="1">
      <c r="B16" s="88" t="s">
        <v>73</v>
      </c>
      <c r="C16" s="407">
        <f>1-C15</f>
        <v>2.2750000000000048E-2</v>
      </c>
      <c r="E16" s="4">
        <f t="shared" ref="E16:E20" si="3">NORMSINV((1+F16)/2)</f>
        <v>2.2776070514569486</v>
      </c>
      <c r="F16" s="212">
        <v>0.97724999999999995</v>
      </c>
      <c r="G16" s="208">
        <f t="shared" ref="G16:G18" si="4">_xlfn.NORM.S.INV(F16)/2</f>
        <v>1.0000012219498013</v>
      </c>
      <c r="H16" s="225"/>
      <c r="I16" s="225" t="s">
        <v>138</v>
      </c>
      <c r="J16" s="225"/>
      <c r="K16" s="112"/>
      <c r="L16" s="112"/>
      <c r="M16" s="112"/>
      <c r="N16" s="112"/>
      <c r="O16" s="7">
        <v>2.5</v>
      </c>
      <c r="P16" s="112"/>
      <c r="Q16" s="112"/>
      <c r="R16" s="112"/>
      <c r="S16" s="112"/>
      <c r="T16" s="112"/>
    </row>
    <row r="17" spans="2:20" ht="15.6" customHeight="1">
      <c r="B17" s="11" t="s">
        <v>72</v>
      </c>
      <c r="C17" s="49">
        <f>I18</f>
        <v>1.0000012219498013</v>
      </c>
      <c r="E17" s="4">
        <f t="shared" si="3"/>
        <v>2.3263478740408408</v>
      </c>
      <c r="F17" s="212">
        <v>0.98</v>
      </c>
      <c r="G17" s="208">
        <f t="shared" si="4"/>
        <v>1.026874455315911</v>
      </c>
      <c r="H17" s="175"/>
      <c r="I17" s="175"/>
      <c r="J17" s="176"/>
      <c r="K17" s="112"/>
      <c r="L17" s="112"/>
      <c r="M17" s="112"/>
      <c r="N17" s="112"/>
      <c r="O17" s="7">
        <v>2.75</v>
      </c>
      <c r="P17" s="112"/>
      <c r="Q17" s="112"/>
      <c r="R17" s="112"/>
      <c r="S17" s="112"/>
      <c r="T17" s="112"/>
    </row>
    <row r="18" spans="2:20" ht="15.6" customHeight="1">
      <c r="B18" s="11" t="s">
        <v>18</v>
      </c>
      <c r="C18" s="49">
        <f>C3-($C$17*(2*$C$23))</f>
        <v>1500.119999902244</v>
      </c>
      <c r="E18" s="4">
        <f t="shared" si="3"/>
        <v>2.999976992703401</v>
      </c>
      <c r="F18" s="212">
        <v>0.99729999999999996</v>
      </c>
      <c r="G18" s="209">
        <f t="shared" si="4"/>
        <v>1.3910752268923012</v>
      </c>
      <c r="H18" s="175"/>
      <c r="I18" s="177">
        <f>_xlfn.XLOOKUP(C15,F6:F20,G6:G20)</f>
        <v>1.0000012219498013</v>
      </c>
      <c r="J18" s="176"/>
      <c r="K18" s="112"/>
      <c r="L18" s="112"/>
      <c r="M18" s="112"/>
      <c r="O18" s="7">
        <v>3</v>
      </c>
      <c r="P18" s="112"/>
      <c r="Q18" s="112"/>
      <c r="R18" s="112"/>
      <c r="S18" s="112"/>
      <c r="T18" s="112"/>
    </row>
    <row r="19" spans="2:20" ht="15.75" customHeight="1" thickBot="1">
      <c r="B19" s="13" t="s">
        <v>19</v>
      </c>
      <c r="C19" s="48">
        <f>C4+($C$17*(2*$C$23))</f>
        <v>1499.880000097756</v>
      </c>
      <c r="E19" s="4">
        <f t="shared" si="3"/>
        <v>3.2905267314919255</v>
      </c>
      <c r="F19" s="212">
        <v>0.999</v>
      </c>
      <c r="G19" s="208">
        <f>NORMSINV(F19)/2</f>
        <v>1.5451161530839066</v>
      </c>
      <c r="H19" s="175"/>
      <c r="J19" s="176"/>
      <c r="K19" s="112"/>
      <c r="L19" s="112"/>
      <c r="M19" s="112"/>
      <c r="O19" s="7">
        <v>3.25</v>
      </c>
      <c r="P19" s="112"/>
      <c r="Q19" s="112"/>
      <c r="R19" s="112"/>
      <c r="S19" s="112"/>
      <c r="T19" s="112"/>
    </row>
    <row r="20" spans="2:20" ht="15.6" customHeight="1" thickBot="1">
      <c r="E20" s="5">
        <f t="shared" si="3"/>
        <v>6.1094101916632857</v>
      </c>
      <c r="F20" s="213">
        <v>0.99999999900000003</v>
      </c>
      <c r="G20" s="210">
        <f>NORMSINV(F20)/2</f>
        <v>2.9989035098008192</v>
      </c>
      <c r="H20" s="175"/>
      <c r="J20" s="176"/>
      <c r="K20" s="112"/>
      <c r="L20" s="112"/>
      <c r="M20" s="112"/>
      <c r="O20" s="7">
        <v>3.5</v>
      </c>
      <c r="P20" s="112"/>
      <c r="Q20" s="112"/>
      <c r="R20" s="112"/>
      <c r="S20" s="112"/>
      <c r="T20" s="112"/>
    </row>
    <row r="21" spans="2:20" ht="15.75" customHeight="1" thickBot="1">
      <c r="B21" s="50" t="s">
        <v>161</v>
      </c>
      <c r="C21" s="46">
        <v>1</v>
      </c>
      <c r="H21" s="175"/>
      <c r="J21" s="176"/>
      <c r="K21" s="112"/>
      <c r="L21" s="112"/>
      <c r="M21" s="112"/>
      <c r="O21" s="7">
        <v>3.75</v>
      </c>
      <c r="P21" s="112"/>
      <c r="Q21" s="112"/>
      <c r="R21" s="112"/>
      <c r="S21" s="112"/>
      <c r="T21" s="112"/>
    </row>
    <row r="22" spans="2:20" ht="16.5" thickBot="1">
      <c r="B22" s="271" t="str">
        <f>_xlfn.CONCAT("New MU Ratio ",C22,":1")</f>
        <v>New MU Ratio 1:1</v>
      </c>
      <c r="C22" s="272">
        <f>ROUND(C6/C23,3)</f>
        <v>1</v>
      </c>
      <c r="H22" s="175"/>
      <c r="J22" s="176"/>
      <c r="K22" s="112"/>
      <c r="L22" s="112"/>
      <c r="M22" s="112"/>
      <c r="O22" s="7">
        <v>4</v>
      </c>
      <c r="P22" s="112"/>
      <c r="Q22" s="112"/>
      <c r="R22" s="112"/>
      <c r="S22" s="112"/>
      <c r="T22" s="112"/>
    </row>
    <row r="23" spans="2:20" ht="16.5" thickBot="1">
      <c r="B23" s="50" t="s">
        <v>160</v>
      </c>
      <c r="C23" s="227">
        <f>C6*C21</f>
        <v>0.04</v>
      </c>
      <c r="H23" s="175"/>
      <c r="J23" s="176"/>
      <c r="K23" s="112"/>
      <c r="L23" s="112"/>
      <c r="M23" s="112"/>
      <c r="O23" s="7">
        <v>4.25</v>
      </c>
      <c r="P23" s="112"/>
      <c r="Q23" s="112"/>
      <c r="R23" s="112"/>
      <c r="S23" s="112"/>
      <c r="T23" s="112"/>
    </row>
    <row r="24" spans="2:20" ht="19.5" thickBot="1">
      <c r="B24" s="50" t="s">
        <v>9</v>
      </c>
      <c r="C24" s="233">
        <f>C8/(4*C23)</f>
        <v>2.5000000000005684</v>
      </c>
      <c r="H24" s="175"/>
      <c r="J24" s="176"/>
      <c r="K24" s="112"/>
      <c r="L24" s="112"/>
      <c r="M24" s="112"/>
      <c r="O24" s="7">
        <v>4.5</v>
      </c>
      <c r="P24" s="112"/>
      <c r="Q24" s="112"/>
      <c r="R24" s="112"/>
      <c r="S24" s="112"/>
      <c r="T24" s="112"/>
    </row>
    <row r="25" spans="2:20" ht="14.25" customHeight="1">
      <c r="F25" s="504"/>
      <c r="G25" s="504"/>
      <c r="H25" s="175"/>
      <c r="J25" s="176"/>
      <c r="K25" s="112"/>
      <c r="L25" s="112"/>
      <c r="M25" s="112"/>
      <c r="O25" s="7">
        <v>4.75</v>
      </c>
      <c r="P25" s="112"/>
      <c r="Q25" s="112"/>
      <c r="R25" s="112"/>
      <c r="S25" s="112"/>
      <c r="T25" s="112"/>
    </row>
    <row r="26" spans="2:20" ht="14.25" customHeight="1">
      <c r="F26" s="268"/>
      <c r="G26" s="267"/>
      <c r="H26" s="176"/>
      <c r="J26" s="176"/>
      <c r="K26" s="112"/>
      <c r="L26" s="112"/>
      <c r="M26" s="112"/>
      <c r="O26" s="7">
        <v>5</v>
      </c>
      <c r="P26" s="112"/>
      <c r="Q26" s="112"/>
      <c r="R26" s="112"/>
      <c r="S26" s="112"/>
      <c r="T26" s="112"/>
    </row>
    <row r="27" spans="2:20" ht="14.25" customHeight="1">
      <c r="F27" s="269"/>
      <c r="G27" s="270"/>
      <c r="H27" s="176"/>
      <c r="J27" s="176"/>
      <c r="K27" s="112"/>
      <c r="L27" s="112"/>
      <c r="M27" s="112"/>
      <c r="O27" s="7">
        <v>5.25</v>
      </c>
      <c r="P27" s="112"/>
      <c r="Q27" s="112"/>
      <c r="R27" s="112"/>
      <c r="S27" s="112"/>
      <c r="T27" s="112"/>
    </row>
    <row r="28" spans="2:20" ht="14.85" customHeight="1">
      <c r="F28" s="269"/>
      <c r="G28" s="270"/>
      <c r="H28" s="176"/>
      <c r="J28" s="176"/>
      <c r="K28" s="112"/>
      <c r="L28" s="112"/>
      <c r="M28" s="112"/>
      <c r="O28" s="7">
        <v>5.5</v>
      </c>
      <c r="P28" s="112"/>
      <c r="Q28" s="112"/>
      <c r="R28" s="112"/>
      <c r="S28" s="112"/>
      <c r="T28" s="112"/>
    </row>
    <row r="29" spans="2:20" ht="14.85" customHeight="1">
      <c r="F29" s="269"/>
      <c r="G29" s="270"/>
      <c r="H29" s="112"/>
      <c r="J29" s="112"/>
      <c r="K29" s="112"/>
      <c r="L29" s="112"/>
      <c r="M29" s="112"/>
      <c r="O29" s="7">
        <v>5.75</v>
      </c>
      <c r="P29" s="112"/>
      <c r="Q29" s="112"/>
      <c r="R29" s="112"/>
      <c r="S29" s="112"/>
      <c r="T29" s="112"/>
    </row>
    <row r="30" spans="2:20" ht="14.85" customHeight="1" thickBot="1">
      <c r="F30" s="269"/>
      <c r="G30" s="270"/>
      <c r="H30" s="112"/>
      <c r="J30" s="112"/>
      <c r="K30" s="112"/>
      <c r="L30" s="112"/>
      <c r="M30" s="112"/>
      <c r="O30" s="8">
        <v>6</v>
      </c>
      <c r="P30" s="112"/>
      <c r="Q30" s="112"/>
      <c r="R30" s="112"/>
      <c r="S30" s="112"/>
      <c r="T30" s="112"/>
    </row>
    <row r="31" spans="2:20" ht="16.5" thickBot="1">
      <c r="F31" s="269"/>
      <c r="G31" s="270"/>
      <c r="O31" s="8"/>
    </row>
    <row r="32" spans="2:20" ht="15.75">
      <c r="F32" s="269"/>
      <c r="G32" s="270"/>
      <c r="O32" s="7"/>
    </row>
    <row r="33" spans="6:20" ht="15.75">
      <c r="F33" s="269"/>
      <c r="G33" s="270"/>
      <c r="O33" s="7"/>
    </row>
    <row r="34" spans="6:20" ht="15.75">
      <c r="F34" s="269"/>
      <c r="G34" s="270"/>
      <c r="O34" s="7"/>
    </row>
    <row r="35" spans="6:20" ht="15.75">
      <c r="F35" s="269"/>
      <c r="G35" s="270"/>
      <c r="O35" s="7"/>
    </row>
    <row r="36" spans="6:20" ht="16.5" thickBot="1">
      <c r="F36" s="269"/>
      <c r="G36" s="270"/>
      <c r="O36" s="8"/>
    </row>
    <row r="37" spans="6:20" ht="15.75">
      <c r="F37" s="269"/>
      <c r="G37" s="270"/>
    </row>
    <row r="38" spans="6:20" ht="15.75">
      <c r="F38" s="269"/>
      <c r="G38" s="270"/>
    </row>
    <row r="39" spans="6:20" ht="15.75">
      <c r="F39" s="269"/>
      <c r="G39" s="270"/>
    </row>
    <row r="40" spans="6:20" ht="14.85" customHeight="1">
      <c r="F40" s="269"/>
      <c r="G40" s="270"/>
      <c r="J40" s="112"/>
      <c r="K40" s="112"/>
      <c r="L40" s="112"/>
      <c r="M40" s="112"/>
      <c r="O40" s="112"/>
      <c r="P40" s="112"/>
      <c r="Q40" s="112"/>
      <c r="R40" s="112"/>
      <c r="S40" s="112"/>
      <c r="T40" s="112"/>
    </row>
    <row r="41" spans="6:20" ht="14.85" customHeight="1">
      <c r="F41" s="269"/>
      <c r="G41" s="270"/>
      <c r="J41" s="112"/>
      <c r="K41" s="112"/>
      <c r="L41" s="112"/>
      <c r="M41" s="112"/>
      <c r="O41" s="112"/>
      <c r="P41" s="112"/>
      <c r="Q41" s="112"/>
      <c r="R41" s="112"/>
      <c r="S41" s="112"/>
      <c r="T41" s="112"/>
    </row>
    <row r="42" spans="6:20" ht="14.85" customHeight="1">
      <c r="F42" s="269"/>
      <c r="G42" s="270"/>
      <c r="J42" s="112"/>
      <c r="K42" s="112"/>
      <c r="L42" s="112"/>
      <c r="M42" s="112"/>
      <c r="O42" s="112"/>
      <c r="P42" s="112"/>
      <c r="Q42" s="112"/>
      <c r="R42" s="112"/>
      <c r="S42" s="112"/>
      <c r="T42" s="112"/>
    </row>
    <row r="43" spans="6:20" ht="14.85" customHeight="1">
      <c r="F43" s="269"/>
      <c r="G43" s="270"/>
      <c r="J43" s="112"/>
      <c r="K43" s="112"/>
      <c r="L43" s="112"/>
      <c r="M43" s="112"/>
      <c r="O43" s="112"/>
      <c r="P43" s="112"/>
      <c r="Q43" s="112"/>
      <c r="R43" s="112"/>
      <c r="S43" s="112"/>
      <c r="T43" s="112"/>
    </row>
    <row r="44" spans="6:20" ht="14.85" customHeight="1">
      <c r="F44" s="269"/>
      <c r="G44" s="270"/>
      <c r="J44" s="112"/>
      <c r="K44" s="112"/>
      <c r="L44" s="112"/>
      <c r="M44" s="112"/>
      <c r="O44" s="112"/>
      <c r="P44" s="112"/>
      <c r="Q44" s="112"/>
      <c r="R44" s="112"/>
      <c r="S44" s="112"/>
      <c r="T44" s="112"/>
    </row>
    <row r="45" spans="6:20" ht="14.85" customHeight="1">
      <c r="F45" s="269"/>
      <c r="G45" s="270"/>
      <c r="J45" s="112"/>
      <c r="K45" s="112"/>
      <c r="L45" s="112"/>
      <c r="M45" s="112"/>
      <c r="O45" s="112"/>
      <c r="P45" s="112"/>
      <c r="Q45" s="112"/>
      <c r="R45" s="112"/>
      <c r="S45" s="112"/>
      <c r="T45" s="112"/>
    </row>
    <row r="46" spans="6:20" ht="14.85" customHeight="1">
      <c r="F46" s="269"/>
      <c r="G46" s="270"/>
      <c r="J46" s="112"/>
      <c r="K46" s="112"/>
      <c r="L46" s="112"/>
      <c r="M46" s="112"/>
      <c r="O46" s="112"/>
      <c r="P46" s="112"/>
      <c r="Q46" s="112"/>
      <c r="R46" s="112"/>
      <c r="S46" s="112"/>
      <c r="T46" s="112"/>
    </row>
    <row r="47" spans="6:20" ht="14.85" customHeight="1">
      <c r="F47" s="269"/>
      <c r="G47" s="270"/>
      <c r="J47" s="112"/>
      <c r="K47" s="112"/>
      <c r="L47" s="112"/>
      <c r="M47" s="112"/>
      <c r="O47" s="112"/>
      <c r="P47" s="112"/>
      <c r="Q47" s="112"/>
      <c r="R47" s="112"/>
      <c r="S47" s="112"/>
      <c r="T47" s="112"/>
    </row>
    <row r="48" spans="6:20" ht="14.85" customHeight="1">
      <c r="F48" s="269"/>
      <c r="G48" s="270"/>
      <c r="J48" s="112"/>
      <c r="K48" s="112"/>
      <c r="L48" s="112"/>
      <c r="M48" s="112"/>
      <c r="O48" s="112"/>
      <c r="P48" s="112"/>
      <c r="Q48" s="112"/>
      <c r="R48" s="112"/>
      <c r="S48" s="112"/>
      <c r="T48" s="112"/>
    </row>
    <row r="49" spans="6:20" ht="14.85" customHeight="1">
      <c r="F49" s="269"/>
      <c r="G49" s="270"/>
      <c r="J49" s="112"/>
      <c r="K49" s="112"/>
      <c r="L49" s="112"/>
      <c r="M49" s="112"/>
      <c r="O49" s="112"/>
      <c r="P49" s="112"/>
      <c r="Q49" s="112"/>
      <c r="R49" s="112"/>
      <c r="S49" s="112"/>
      <c r="T49" s="112"/>
    </row>
    <row r="50" spans="6:20" ht="14.85" customHeight="1">
      <c r="F50" s="269"/>
      <c r="G50" s="270"/>
      <c r="J50" s="112"/>
      <c r="K50" s="112"/>
      <c r="L50" s="112"/>
      <c r="M50" s="112"/>
      <c r="O50" s="112"/>
      <c r="P50" s="112"/>
      <c r="Q50" s="112"/>
      <c r="R50" s="112"/>
      <c r="S50" s="112"/>
      <c r="T50" s="112"/>
    </row>
    <row r="51" spans="6:20" ht="14.85" customHeight="1">
      <c r="J51" s="112"/>
      <c r="K51" s="112"/>
      <c r="L51" s="112"/>
      <c r="M51" s="112"/>
      <c r="O51" s="112"/>
      <c r="P51" s="112"/>
      <c r="Q51" s="112"/>
      <c r="R51" s="112"/>
      <c r="S51" s="112"/>
      <c r="T51" s="112"/>
    </row>
    <row r="52" spans="6:20" ht="14.85" customHeight="1"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</row>
    <row r="53" spans="6:20" ht="14.85" customHeight="1"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</row>
    <row r="54" spans="6:20" ht="14.85" customHeight="1"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</row>
    <row r="55" spans="6:20" ht="14.85" customHeight="1"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</row>
    <row r="56" spans="6:20" ht="14.85" customHeight="1"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</row>
    <row r="57" spans="6:20" ht="14.85" customHeight="1"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</row>
    <row r="59" spans="6:20">
      <c r="H59" s="157"/>
      <c r="I59" s="158">
        <f>100*I65*(SUMIF(H68:H168,"&lt;"&amp;C4,I68:I1073))</f>
        <v>0</v>
      </c>
      <c r="K59" s="112"/>
      <c r="L59" s="112"/>
      <c r="M59" s="112"/>
      <c r="N59" s="159" t="s">
        <v>118</v>
      </c>
      <c r="O59" s="112"/>
    </row>
    <row r="60" spans="6:20">
      <c r="H60" s="157"/>
      <c r="I60" s="158">
        <f>100*I65*(SUMIF(H69:H169,"&gt;"&amp;C3,I69:I1073))</f>
        <v>0</v>
      </c>
      <c r="K60" s="159" t="s">
        <v>13</v>
      </c>
      <c r="L60" s="159" t="s">
        <v>120</v>
      </c>
      <c r="M60" s="159" t="s">
        <v>121</v>
      </c>
      <c r="N60" s="159" t="s">
        <v>122</v>
      </c>
      <c r="O60" s="112"/>
    </row>
    <row r="61" spans="6:20">
      <c r="K61" s="179">
        <f>C5</f>
        <v>1500</v>
      </c>
      <c r="L61" s="179">
        <f>C4</f>
        <v>1499.8</v>
      </c>
      <c r="M61" s="179">
        <f>C3</f>
        <v>1500.2</v>
      </c>
      <c r="N61" s="179">
        <f>C7</f>
        <v>1500.12</v>
      </c>
      <c r="O61" s="112">
        <v>0</v>
      </c>
    </row>
    <row r="62" spans="6:20">
      <c r="H62" s="157"/>
      <c r="I62" s="160"/>
      <c r="K62" s="179">
        <f>C5</f>
        <v>1500</v>
      </c>
      <c r="L62" s="179">
        <f>C4</f>
        <v>1499.8</v>
      </c>
      <c r="M62" s="179">
        <f>C3</f>
        <v>1500.2</v>
      </c>
      <c r="N62" s="179">
        <f>C7</f>
        <v>1500.12</v>
      </c>
      <c r="O62" s="112">
        <f>MAX(I69:I1068)</f>
        <v>9.9735570100358188</v>
      </c>
    </row>
    <row r="63" spans="6:20">
      <c r="H63" s="157"/>
      <c r="I63" s="160"/>
    </row>
    <row r="64" spans="6:20">
      <c r="L64" s="94" t="s">
        <v>123</v>
      </c>
      <c r="M64" s="94" t="s">
        <v>124</v>
      </c>
    </row>
    <row r="65" spans="8:17">
      <c r="H65" s="161" t="s">
        <v>125</v>
      </c>
      <c r="I65" s="161">
        <f>8*C23/1000</f>
        <v>3.2000000000000003E-4</v>
      </c>
      <c r="L65" s="180">
        <f>C19</f>
        <v>1499.880000097756</v>
      </c>
      <c r="M65" s="180">
        <f>C18</f>
        <v>1500.119999902244</v>
      </c>
      <c r="O65" s="94">
        <v>0</v>
      </c>
    </row>
    <row r="66" spans="8:17">
      <c r="L66" s="180">
        <f>C19</f>
        <v>1499.880000097756</v>
      </c>
      <c r="M66" s="180">
        <f>C18</f>
        <v>1500.119999902244</v>
      </c>
      <c r="O66" s="173">
        <f>MAX(I69:I1068)</f>
        <v>9.9735570100358188</v>
      </c>
    </row>
    <row r="67" spans="8:17">
      <c r="H67" s="425" t="s">
        <v>126</v>
      </c>
      <c r="I67" s="425"/>
    </row>
    <row r="68" spans="8:17">
      <c r="H68" s="112" t="s">
        <v>127</v>
      </c>
      <c r="I68" s="112" t="s">
        <v>128</v>
      </c>
    </row>
    <row r="69" spans="8:17">
      <c r="H69" s="173">
        <f>C7-(4*C23)</f>
        <v>1499.9599999999998</v>
      </c>
      <c r="I69" s="173">
        <f t="shared" ref="I69:I132" si="5">EXP(-((H69-$C$7)^2)/(2*$C$23^2))/(SQRT(2*PI())*$C$23)</f>
        <v>3.3457556440947478E-3</v>
      </c>
    </row>
    <row r="70" spans="8:17">
      <c r="H70" s="173">
        <f>H69+$I$65</f>
        <v>1499.9603199999999</v>
      </c>
      <c r="I70" s="173">
        <f t="shared" si="5"/>
        <v>3.4544407271643431E-3</v>
      </c>
    </row>
    <row r="71" spans="8:17">
      <c r="H71" s="94">
        <f t="shared" ref="H71:H133" si="6">H70+$I$65</f>
        <v>1499.96064</v>
      </c>
      <c r="I71" s="173">
        <f t="shared" si="5"/>
        <v>3.5664281283372466E-3</v>
      </c>
    </row>
    <row r="72" spans="8:17" ht="15.75" thickBot="1">
      <c r="H72" s="94">
        <f t="shared" si="6"/>
        <v>1499.9609600000001</v>
      </c>
      <c r="I72" s="173">
        <f t="shared" si="5"/>
        <v>3.6818103371742345E-3</v>
      </c>
    </row>
    <row r="73" spans="8:17">
      <c r="H73" s="94">
        <f t="shared" si="6"/>
        <v>1499.9612800000002</v>
      </c>
      <c r="I73" s="173">
        <f t="shared" si="5"/>
        <v>3.8006821762177662E-3</v>
      </c>
      <c r="K73" s="426" t="s">
        <v>129</v>
      </c>
      <c r="L73" s="427"/>
      <c r="M73" s="427"/>
      <c r="N73" s="427"/>
      <c r="O73" s="427"/>
      <c r="P73" s="427"/>
      <c r="Q73" s="428"/>
    </row>
    <row r="74" spans="8:17">
      <c r="H74" s="94">
        <f t="shared" si="6"/>
        <v>1499.9616000000003</v>
      </c>
      <c r="I74" s="173">
        <f t="shared" si="5"/>
        <v>3.9231408518037659E-3</v>
      </c>
      <c r="K74" s="162"/>
      <c r="L74" s="163"/>
      <c r="M74" s="163"/>
      <c r="N74" s="163"/>
      <c r="O74" s="163"/>
      <c r="P74" s="163"/>
      <c r="Q74" s="164"/>
    </row>
    <row r="75" spans="8:17">
      <c r="H75" s="94">
        <f t="shared" si="6"/>
        <v>1499.9619200000004</v>
      </c>
      <c r="I75" s="173">
        <f t="shared" si="5"/>
        <v>4.0492860057405019E-3</v>
      </c>
      <c r="K75" s="165" t="s">
        <v>130</v>
      </c>
      <c r="L75" s="166" t="s">
        <v>131</v>
      </c>
      <c r="M75" s="166"/>
      <c r="N75" s="166"/>
      <c r="O75" s="166"/>
      <c r="P75" s="166"/>
      <c r="Q75" s="167"/>
    </row>
    <row r="76" spans="8:17">
      <c r="H76" s="94">
        <f t="shared" si="6"/>
        <v>1499.9622400000005</v>
      </c>
      <c r="I76" s="173">
        <f t="shared" si="5"/>
        <v>4.1792197678624313E-3</v>
      </c>
      <c r="K76" s="165" t="s">
        <v>132</v>
      </c>
      <c r="L76" s="166" t="s">
        <v>133</v>
      </c>
      <c r="M76" s="166"/>
      <c r="N76" s="166"/>
      <c r="O76" s="166"/>
      <c r="P76" s="166"/>
      <c r="Q76" s="167"/>
    </row>
    <row r="77" spans="8:17">
      <c r="H77" s="94">
        <f t="shared" si="6"/>
        <v>1499.9625600000006</v>
      </c>
      <c r="I77" s="173">
        <f t="shared" si="5"/>
        <v>4.3130468094666986E-3</v>
      </c>
      <c r="K77" s="165" t="s">
        <v>134</v>
      </c>
      <c r="L77" s="166" t="s">
        <v>135</v>
      </c>
      <c r="M77" s="166"/>
      <c r="N77" s="166"/>
      <c r="O77" s="166"/>
      <c r="P77" s="166"/>
      <c r="Q77" s="167"/>
    </row>
    <row r="78" spans="8:17">
      <c r="H78" s="94">
        <f t="shared" si="6"/>
        <v>1499.9628800000007</v>
      </c>
      <c r="I78" s="173">
        <f t="shared" si="5"/>
        <v>4.4508743976397801E-3</v>
      </c>
      <c r="K78" s="168"/>
      <c r="L78" s="166"/>
      <c r="M78" s="166"/>
      <c r="N78" s="166"/>
      <c r="O78" s="166"/>
      <c r="P78" s="166"/>
      <c r="Q78" s="167"/>
    </row>
    <row r="79" spans="8:17" ht="15.75" thickBot="1">
      <c r="H79" s="94">
        <f t="shared" si="6"/>
        <v>1499.9632000000008</v>
      </c>
      <c r="I79" s="173">
        <f t="shared" si="5"/>
        <v>4.5928124504817569E-3</v>
      </c>
      <c r="K79" s="169"/>
      <c r="L79" s="170"/>
      <c r="M79" s="170"/>
      <c r="N79" s="170"/>
      <c r="O79" s="170"/>
      <c r="P79" s="170"/>
      <c r="Q79" s="171"/>
    </row>
    <row r="80" spans="8:17">
      <c r="H80" s="94">
        <f t="shared" si="6"/>
        <v>1499.9635200000009</v>
      </c>
      <c r="I80" s="173">
        <f t="shared" si="5"/>
        <v>4.7389735932352279E-3</v>
      </c>
    </row>
    <row r="81" spans="8:9">
      <c r="H81" s="94">
        <f t="shared" si="6"/>
        <v>1499.963840000001</v>
      </c>
      <c r="I81" s="173">
        <f t="shared" si="5"/>
        <v>4.8894732153260869E-3</v>
      </c>
    </row>
    <row r="82" spans="8:9">
      <c r="H82" s="94">
        <f t="shared" si="6"/>
        <v>1499.9641600000011</v>
      </c>
      <c r="I82" s="173">
        <f t="shared" si="5"/>
        <v>5.0444295283228347E-3</v>
      </c>
    </row>
    <row r="83" spans="8:9">
      <c r="H83" s="94">
        <f t="shared" si="6"/>
        <v>1499.9644800000012</v>
      </c>
      <c r="I83" s="173">
        <f t="shared" si="5"/>
        <v>5.2039636248211183E-3</v>
      </c>
    </row>
    <row r="84" spans="8:9">
      <c r="H84" s="94">
        <f t="shared" si="6"/>
        <v>1499.9648000000013</v>
      </c>
      <c r="I84" s="173">
        <f t="shared" si="5"/>
        <v>5.3681995382599086E-3</v>
      </c>
    </row>
    <row r="85" spans="8:9">
      <c r="H85" s="94">
        <f t="shared" si="6"/>
        <v>1499.9651200000014</v>
      </c>
      <c r="I85" s="173">
        <f t="shared" si="5"/>
        <v>5.5372643036755015E-3</v>
      </c>
    </row>
    <row r="86" spans="8:9">
      <c r="H86" s="94">
        <f t="shared" si="6"/>
        <v>1499.9654400000015</v>
      </c>
      <c r="I86" s="173">
        <f t="shared" si="5"/>
        <v>5.7112880193993121E-3</v>
      </c>
    </row>
    <row r="87" spans="8:9">
      <c r="H87" s="94">
        <f t="shared" si="6"/>
        <v>1499.9657600000016</v>
      </c>
      <c r="I87" s="173">
        <f t="shared" si="5"/>
        <v>5.8904039097051296E-3</v>
      </c>
    </row>
    <row r="88" spans="8:9">
      <c r="H88" s="94">
        <f t="shared" si="6"/>
        <v>1499.9660800000017</v>
      </c>
      <c r="I88" s="173">
        <f t="shared" si="5"/>
        <v>6.0747483884114727E-3</v>
      </c>
    </row>
    <row r="89" spans="8:9">
      <c r="H89" s="94">
        <f t="shared" si="6"/>
        <v>1499.9664000000018</v>
      </c>
      <c r="I89" s="173">
        <f t="shared" si="5"/>
        <v>6.2644611234439797E-3</v>
      </c>
    </row>
    <row r="90" spans="8:9">
      <c r="H90" s="94">
        <f t="shared" si="6"/>
        <v>1499.9667200000019</v>
      </c>
      <c r="I90" s="173">
        <f t="shared" si="5"/>
        <v>6.4596851023630761E-3</v>
      </c>
    </row>
    <row r="91" spans="8:9">
      <c r="H91" s="94">
        <f t="shared" si="6"/>
        <v>1499.967040000002</v>
      </c>
      <c r="I91" s="173">
        <f t="shared" si="5"/>
        <v>6.6605666988612793E-3</v>
      </c>
    </row>
    <row r="92" spans="8:9">
      <c r="H92" s="94">
        <f t="shared" si="6"/>
        <v>1499.9673600000021</v>
      </c>
      <c r="I92" s="173">
        <f t="shared" si="5"/>
        <v>6.8672557402347694E-3</v>
      </c>
    </row>
    <row r="93" spans="8:9">
      <c r="H93" s="94">
        <f t="shared" si="6"/>
        <v>1499.9676800000022</v>
      </c>
      <c r="I93" s="173">
        <f t="shared" si="5"/>
        <v>7.0799055758330254E-3</v>
      </c>
    </row>
    <row r="94" spans="8:9">
      <c r="H94" s="94">
        <f t="shared" si="6"/>
        <v>1499.9680000000023</v>
      </c>
      <c r="I94" s="173">
        <f t="shared" si="5"/>
        <v>7.2986731464904451E-3</v>
      </c>
    </row>
    <row r="95" spans="8:9">
      <c r="H95" s="94">
        <f t="shared" si="6"/>
        <v>1499.9683200000024</v>
      </c>
      <c r="I95" s="173">
        <f t="shared" si="5"/>
        <v>7.5237190549432252E-3</v>
      </c>
    </row>
    <row r="96" spans="8:9">
      <c r="H96" s="94">
        <f t="shared" si="6"/>
        <v>1499.9686400000026</v>
      </c>
      <c r="I96" s="173">
        <f t="shared" si="5"/>
        <v>7.7552076372346367E-3</v>
      </c>
    </row>
    <row r="97" spans="8:9">
      <c r="H97" s="94">
        <f t="shared" si="6"/>
        <v>1499.9689600000027</v>
      </c>
      <c r="I97" s="173">
        <f t="shared" si="5"/>
        <v>7.9933070351113494E-3</v>
      </c>
    </row>
    <row r="98" spans="8:9">
      <c r="H98" s="94">
        <f t="shared" si="6"/>
        <v>1499.9692800000028</v>
      </c>
      <c r="I98" s="173">
        <f t="shared" si="5"/>
        <v>8.2381892694131133E-3</v>
      </c>
    </row>
    <row r="99" spans="8:9">
      <c r="H99" s="94">
        <f t="shared" si="6"/>
        <v>1499.9696000000029</v>
      </c>
      <c r="I99" s="173">
        <f t="shared" si="5"/>
        <v>8.490030314457879E-3</v>
      </c>
    </row>
    <row r="100" spans="8:9">
      <c r="H100" s="94">
        <f t="shared" si="6"/>
        <v>1499.969920000003</v>
      </c>
      <c r="I100" s="173">
        <f t="shared" si="5"/>
        <v>8.7490101734237109E-3</v>
      </c>
    </row>
    <row r="101" spans="8:9">
      <c r="H101" s="94">
        <f t="shared" si="6"/>
        <v>1499.9702400000031</v>
      </c>
      <c r="I101" s="173">
        <f t="shared" si="5"/>
        <v>9.0153129547288491E-3</v>
      </c>
    </row>
    <row r="102" spans="8:9">
      <c r="H102" s="94">
        <f t="shared" si="6"/>
        <v>1499.9705600000032</v>
      </c>
      <c r="I102" s="173">
        <f t="shared" si="5"/>
        <v>9.2891269494105103E-3</v>
      </c>
    </row>
    <row r="103" spans="8:9">
      <c r="H103" s="94">
        <f t="shared" si="6"/>
        <v>1499.9708800000033</v>
      </c>
      <c r="I103" s="173">
        <f t="shared" si="5"/>
        <v>9.5706447095028346E-3</v>
      </c>
    </row>
    <row r="104" spans="8:9">
      <c r="H104" s="94">
        <f t="shared" si="6"/>
        <v>1499.9712000000034</v>
      </c>
      <c r="I104" s="173">
        <f t="shared" si="5"/>
        <v>9.8600631274137797E-3</v>
      </c>
    </row>
    <row r="105" spans="8:9">
      <c r="H105" s="94">
        <f t="shared" si="6"/>
        <v>1499.9715200000035</v>
      </c>
      <c r="I105" s="173">
        <f t="shared" si="5"/>
        <v>1.0157583516300302E-2</v>
      </c>
    </row>
    <row r="106" spans="8:9">
      <c r="H106" s="94">
        <f t="shared" si="6"/>
        <v>1499.9718400000036</v>
      </c>
      <c r="I106" s="173">
        <f t="shared" si="5"/>
        <v>1.0463411691440959E-2</v>
      </c>
    </row>
    <row r="107" spans="8:9">
      <c r="H107" s="94">
        <f t="shared" si="6"/>
        <v>1499.9721600000037</v>
      </c>
      <c r="I107" s="173">
        <f t="shared" si="5"/>
        <v>1.077775805260419E-2</v>
      </c>
    </row>
    <row r="108" spans="8:9">
      <c r="H108" s="94">
        <f t="shared" si="6"/>
        <v>1499.9724800000038</v>
      </c>
      <c r="I108" s="173">
        <f t="shared" si="5"/>
        <v>1.1100837667410131E-2</v>
      </c>
    </row>
    <row r="109" spans="8:9">
      <c r="H109" s="94">
        <f t="shared" si="6"/>
        <v>1499.9728000000039</v>
      </c>
      <c r="I109" s="173">
        <f t="shared" si="5"/>
        <v>1.143287035568377E-2</v>
      </c>
    </row>
    <row r="110" spans="8:9">
      <c r="H110" s="94">
        <f t="shared" si="6"/>
        <v>1499.973120000004</v>
      </c>
      <c r="I110" s="173">
        <f t="shared" si="5"/>
        <v>1.1774080774795984E-2</v>
      </c>
    </row>
    <row r="111" spans="8:9">
      <c r="H111" s="94">
        <f t="shared" si="6"/>
        <v>1499.9734400000041</v>
      </c>
      <c r="I111" s="173">
        <f t="shared" si="5"/>
        <v>1.2124698505988815E-2</v>
      </c>
    </row>
    <row r="112" spans="8:9">
      <c r="H112" s="94">
        <f t="shared" si="6"/>
        <v>1499.9737600000042</v>
      </c>
      <c r="I112" s="173">
        <f t="shared" si="5"/>
        <v>1.2484958141681175E-2</v>
      </c>
    </row>
    <row r="113" spans="8:9">
      <c r="H113" s="94">
        <f t="shared" si="6"/>
        <v>1499.9740800000043</v>
      </c>
      <c r="I113" s="173">
        <f t="shared" si="5"/>
        <v>1.2855099373749731E-2</v>
      </c>
    </row>
    <row r="114" spans="8:9">
      <c r="H114" s="94">
        <f t="shared" si="6"/>
        <v>1499.9744000000044</v>
      </c>
      <c r="I114" s="173">
        <f t="shared" si="5"/>
        <v>1.3235367082779897E-2</v>
      </c>
    </row>
    <row r="115" spans="8:9">
      <c r="H115" s="94">
        <f t="shared" si="6"/>
        <v>1499.9747200000045</v>
      </c>
      <c r="I115" s="173">
        <f t="shared" si="5"/>
        <v>1.3626011428280934E-2</v>
      </c>
    </row>
    <row r="116" spans="8:9">
      <c r="H116" s="94">
        <f t="shared" si="6"/>
        <v>1499.9750400000046</v>
      </c>
      <c r="I116" s="173">
        <f t="shared" si="5"/>
        <v>1.4027287939858536E-2</v>
      </c>
    </row>
    <row r="117" spans="8:9">
      <c r="H117" s="94">
        <f t="shared" si="6"/>
        <v>1499.9753600000047</v>
      </c>
      <c r="I117" s="173">
        <f t="shared" si="5"/>
        <v>1.4439457609337712E-2</v>
      </c>
    </row>
    <row r="118" spans="8:9">
      <c r="H118" s="94">
        <f t="shared" si="6"/>
        <v>1499.9756800000048</v>
      </c>
      <c r="I118" s="173">
        <f t="shared" si="5"/>
        <v>1.486278698382819E-2</v>
      </c>
    </row>
    <row r="119" spans="8:9">
      <c r="H119" s="94">
        <f t="shared" si="6"/>
        <v>1499.9760000000049</v>
      </c>
      <c r="I119" s="173">
        <f t="shared" si="5"/>
        <v>1.529754825972374E-2</v>
      </c>
    </row>
    <row r="120" spans="8:9">
      <c r="H120" s="94">
        <f t="shared" si="6"/>
        <v>1499.976320000005</v>
      </c>
      <c r="I120" s="173">
        <f t="shared" si="5"/>
        <v>1.5744019377626341E-2</v>
      </c>
    </row>
    <row r="121" spans="8:9">
      <c r="H121" s="94">
        <f t="shared" si="6"/>
        <v>1499.9766400000051</v>
      </c>
      <c r="I121" s="173">
        <f t="shared" si="5"/>
        <v>1.6202484118185121E-2</v>
      </c>
    </row>
    <row r="122" spans="8:9">
      <c r="H122" s="94">
        <f t="shared" si="6"/>
        <v>1499.9769600000052</v>
      </c>
      <c r="I122" s="173">
        <f t="shared" si="5"/>
        <v>1.6673232198839892E-2</v>
      </c>
    </row>
    <row r="123" spans="8:9">
      <c r="H123" s="94">
        <f t="shared" si="6"/>
        <v>1499.9772800000053</v>
      </c>
      <c r="I123" s="173">
        <f t="shared" si="5"/>
        <v>1.7156559371457471E-2</v>
      </c>
    </row>
    <row r="124" spans="8:9">
      <c r="H124" s="94">
        <f t="shared" si="6"/>
        <v>1499.9776000000054</v>
      </c>
      <c r="I124" s="173">
        <f t="shared" si="5"/>
        <v>1.7652767520849211E-2</v>
      </c>
    </row>
    <row r="125" spans="8:9">
      <c r="H125" s="94">
        <f t="shared" si="6"/>
        <v>1499.9779200000055</v>
      </c>
      <c r="I125" s="173">
        <f t="shared" si="5"/>
        <v>1.8162164764156719E-2</v>
      </c>
    </row>
    <row r="126" spans="8:9">
      <c r="H126" s="94">
        <f t="shared" si="6"/>
        <v>1499.9782400000056</v>
      </c>
      <c r="I126" s="173">
        <f t="shared" si="5"/>
        <v>1.8685065551092193E-2</v>
      </c>
    </row>
    <row r="127" spans="8:9">
      <c r="H127" s="94">
        <f t="shared" si="6"/>
        <v>1499.9785600000057</v>
      </c>
      <c r="I127" s="173">
        <f t="shared" si="5"/>
        <v>1.9221790765019349E-2</v>
      </c>
    </row>
    <row r="128" spans="8:9">
      <c r="H128" s="94">
        <f t="shared" si="6"/>
        <v>1499.9788800000058</v>
      </c>
      <c r="I128" s="173">
        <f t="shared" si="5"/>
        <v>1.9772667824859282E-2</v>
      </c>
    </row>
    <row r="129" spans="8:9">
      <c r="H129" s="94">
        <f t="shared" si="6"/>
        <v>1499.9792000000059</v>
      </c>
      <c r="I129" s="173">
        <f t="shared" si="5"/>
        <v>2.033803078780605E-2</v>
      </c>
    </row>
    <row r="130" spans="8:9">
      <c r="H130" s="94">
        <f t="shared" si="6"/>
        <v>1499.979520000006</v>
      </c>
      <c r="I130" s="173">
        <f t="shared" si="5"/>
        <v>2.0918220452834382E-2</v>
      </c>
    </row>
    <row r="131" spans="8:9">
      <c r="H131" s="94">
        <f t="shared" si="6"/>
        <v>1499.9798400000061</v>
      </c>
      <c r="I131" s="173">
        <f t="shared" si="5"/>
        <v>2.1513584464982857E-2</v>
      </c>
    </row>
    <row r="132" spans="8:9">
      <c r="H132" s="94">
        <f t="shared" si="6"/>
        <v>1499.9801600000062</v>
      </c>
      <c r="I132" s="173">
        <f t="shared" si="5"/>
        <v>2.2124477420393088E-2</v>
      </c>
    </row>
    <row r="133" spans="8:9">
      <c r="H133" s="94">
        <f t="shared" si="6"/>
        <v>1499.9804800000063</v>
      </c>
      <c r="I133" s="173">
        <f t="shared" ref="I133:I196" si="7">EXP(-((H133-$C$7)^2)/(2*$C$23^2))/(SQRT(2*PI())*$C$23)</f>
        <v>2.2751260972086518E-2</v>
      </c>
    </row>
    <row r="134" spans="8:9">
      <c r="H134" s="94">
        <f t="shared" ref="H134:H197" si="8">H133+$I$65</f>
        <v>1499.9808000000064</v>
      </c>
      <c r="I134" s="173">
        <f t="shared" si="7"/>
        <v>2.3394303936457899E-2</v>
      </c>
    </row>
    <row r="135" spans="8:9">
      <c r="H135" s="94">
        <f t="shared" si="8"/>
        <v>1499.9811200000065</v>
      </c>
      <c r="I135" s="173">
        <f t="shared" si="7"/>
        <v>2.4053982400464906E-2</v>
      </c>
    </row>
    <row r="136" spans="8:9">
      <c r="H136" s="94">
        <f t="shared" si="8"/>
        <v>1499.9814400000066</v>
      </c>
      <c r="I136" s="173">
        <f t="shared" si="7"/>
        <v>2.4730679829491439E-2</v>
      </c>
    </row>
    <row r="137" spans="8:9">
      <c r="H137" s="94">
        <f t="shared" si="8"/>
        <v>1499.9817600000067</v>
      </c>
      <c r="I137" s="173">
        <f t="shared" si="7"/>
        <v>2.5424787175861746E-2</v>
      </c>
    </row>
    <row r="138" spans="8:9">
      <c r="H138" s="94">
        <f t="shared" si="8"/>
        <v>1499.9820800000068</v>
      </c>
      <c r="I138" s="173">
        <f t="shared" si="7"/>
        <v>2.6136702987981746E-2</v>
      </c>
    </row>
    <row r="139" spans="8:9">
      <c r="H139" s="94">
        <f t="shared" si="8"/>
        <v>1499.9824000000069</v>
      </c>
      <c r="I139" s="173">
        <f t="shared" si="7"/>
        <v>2.68668335200824E-2</v>
      </c>
    </row>
    <row r="140" spans="8:9">
      <c r="H140" s="94">
        <f t="shared" si="8"/>
        <v>1499.982720000007</v>
      </c>
      <c r="I140" s="173">
        <f t="shared" si="7"/>
        <v>2.7615592842539397E-2</v>
      </c>
    </row>
    <row r="141" spans="8:9">
      <c r="H141" s="94">
        <f t="shared" si="8"/>
        <v>1499.9830400000071</v>
      </c>
      <c r="I141" s="173">
        <f t="shared" si="7"/>
        <v>2.8383402952742255E-2</v>
      </c>
    </row>
    <row r="142" spans="8:9">
      <c r="H142" s="94">
        <f t="shared" si="8"/>
        <v>1499.9833600000072</v>
      </c>
      <c r="I142" s="173">
        <f t="shared" si="7"/>
        <v>2.9170693886485296E-2</v>
      </c>
    </row>
    <row r="143" spans="8:9">
      <c r="H143" s="94">
        <f t="shared" si="8"/>
        <v>1499.9836800000073</v>
      </c>
      <c r="I143" s="173">
        <f t="shared" si="7"/>
        <v>2.9977903829851323E-2</v>
      </c>
    </row>
    <row r="144" spans="8:9">
      <c r="H144" s="94">
        <f t="shared" si="8"/>
        <v>1499.9840000000074</v>
      </c>
      <c r="I144" s="173">
        <f t="shared" si="7"/>
        <v>3.0805479231558436E-2</v>
      </c>
    </row>
    <row r="145" spans="8:9">
      <c r="H145" s="94">
        <f t="shared" si="8"/>
        <v>1499.9843200000075</v>
      </c>
      <c r="I145" s="173">
        <f t="shared" si="7"/>
        <v>3.1653874915738761E-2</v>
      </c>
    </row>
    <row r="146" spans="8:9">
      <c r="H146" s="94">
        <f t="shared" si="8"/>
        <v>1499.9846400000076</v>
      </c>
      <c r="I146" s="173">
        <f t="shared" si="7"/>
        <v>3.2523554195117661E-2</v>
      </c>
    </row>
    <row r="147" spans="8:9">
      <c r="H147" s="94">
        <f t="shared" si="8"/>
        <v>1499.9849600000077</v>
      </c>
      <c r="I147" s="173">
        <f t="shared" si="7"/>
        <v>3.3414988984559746E-2</v>
      </c>
    </row>
    <row r="148" spans="8:9">
      <c r="H148" s="94">
        <f t="shared" si="8"/>
        <v>1499.9852800000078</v>
      </c>
      <c r="I148" s="173">
        <f t="shared" si="7"/>
        <v>3.4328659914948448E-2</v>
      </c>
    </row>
    <row r="149" spans="8:9">
      <c r="H149" s="94">
        <f t="shared" si="8"/>
        <v>1499.9856000000079</v>
      </c>
      <c r="I149" s="173">
        <f t="shared" si="7"/>
        <v>3.5265056447362893E-2</v>
      </c>
    </row>
    <row r="150" spans="8:9">
      <c r="H150" s="94">
        <f t="shared" si="8"/>
        <v>1499.985920000008</v>
      </c>
      <c r="I150" s="173">
        <f t="shared" si="7"/>
        <v>3.6224676987516934E-2</v>
      </c>
    </row>
    <row r="151" spans="8:9">
      <c r="H151" s="94">
        <f t="shared" si="8"/>
        <v>1499.9862400000081</v>
      </c>
      <c r="I151" s="173">
        <f t="shared" si="7"/>
        <v>3.7208029000422305E-2</v>
      </c>
    </row>
    <row r="152" spans="8:9">
      <c r="H152" s="94">
        <f t="shared" si="8"/>
        <v>1499.9865600000082</v>
      </c>
      <c r="I152" s="173">
        <f t="shared" si="7"/>
        <v>3.8215629125237252E-2</v>
      </c>
    </row>
    <row r="153" spans="8:9">
      <c r="H153" s="94">
        <f t="shared" si="8"/>
        <v>1499.9868800000083</v>
      </c>
      <c r="I153" s="173">
        <f t="shared" si="7"/>
        <v>3.9248003290261672E-2</v>
      </c>
    </row>
    <row r="154" spans="8:9">
      <c r="H154" s="94">
        <f t="shared" si="8"/>
        <v>1499.9872000000084</v>
      </c>
      <c r="I154" s="173">
        <f t="shared" si="7"/>
        <v>4.030568682803707E-2</v>
      </c>
    </row>
    <row r="155" spans="8:9">
      <c r="H155" s="94">
        <f t="shared" si="8"/>
        <v>1499.9875200000085</v>
      </c>
      <c r="I155" s="173">
        <f t="shared" si="7"/>
        <v>4.1389224590510483E-2</v>
      </c>
    </row>
    <row r="156" spans="8:9">
      <c r="H156" s="94">
        <f t="shared" si="8"/>
        <v>1499.9878400000086</v>
      </c>
      <c r="I156" s="173">
        <f t="shared" si="7"/>
        <v>4.2499171064218237E-2</v>
      </c>
    </row>
    <row r="157" spans="8:9">
      <c r="H157" s="94">
        <f t="shared" si="8"/>
        <v>1499.9881600000087</v>
      </c>
      <c r="I157" s="173">
        <f t="shared" si="7"/>
        <v>4.3636090485445915E-2</v>
      </c>
    </row>
    <row r="158" spans="8:9">
      <c r="H158" s="94">
        <f t="shared" si="8"/>
        <v>1499.9884800000088</v>
      </c>
      <c r="I158" s="173">
        <f t="shared" si="7"/>
        <v>4.4800556955318413E-2</v>
      </c>
    </row>
    <row r="159" spans="8:9">
      <c r="H159" s="94">
        <f t="shared" si="8"/>
        <v>1499.988800000009</v>
      </c>
      <c r="I159" s="173">
        <f t="shared" si="7"/>
        <v>4.5993154554774929E-2</v>
      </c>
    </row>
    <row r="160" spans="8:9">
      <c r="H160" s="94">
        <f t="shared" si="8"/>
        <v>1499.9891200000091</v>
      </c>
      <c r="I160" s="173">
        <f t="shared" si="7"/>
        <v>4.7214477459378769E-2</v>
      </c>
    </row>
    <row r="161" spans="8:9">
      <c r="H161" s="94">
        <f t="shared" si="8"/>
        <v>1499.9894400000092</v>
      </c>
      <c r="I161" s="173">
        <f t="shared" si="7"/>
        <v>4.8465130053915048E-2</v>
      </c>
    </row>
    <row r="162" spans="8:9">
      <c r="H162" s="94">
        <f t="shared" si="8"/>
        <v>1499.9897600000093</v>
      </c>
      <c r="I162" s="173">
        <f t="shared" si="7"/>
        <v>4.9745727046724635E-2</v>
      </c>
    </row>
    <row r="163" spans="8:9">
      <c r="H163" s="94">
        <f t="shared" si="8"/>
        <v>1499.9900800000094</v>
      </c>
      <c r="I163" s="173">
        <f t="shared" si="7"/>
        <v>5.1056893583723881E-2</v>
      </c>
    </row>
    <row r="164" spans="8:9">
      <c r="H164" s="94">
        <f t="shared" si="8"/>
        <v>1499.9904000000095</v>
      </c>
      <c r="I164" s="173">
        <f t="shared" si="7"/>
        <v>5.239926536205642E-2</v>
      </c>
    </row>
    <row r="165" spans="8:9">
      <c r="H165" s="94">
        <f t="shared" si="8"/>
        <v>1499.9907200000096</v>
      </c>
      <c r="I165" s="173">
        <f t="shared" si="7"/>
        <v>5.3773488743323883E-2</v>
      </c>
    </row>
    <row r="166" spans="8:9">
      <c r="H166" s="94">
        <f t="shared" si="8"/>
        <v>1499.9910400000097</v>
      </c>
      <c r="I166" s="173">
        <f t="shared" si="7"/>
        <v>5.518022086634021E-2</v>
      </c>
    </row>
    <row r="167" spans="8:9">
      <c r="H167" s="94">
        <f t="shared" si="8"/>
        <v>1499.9913600000098</v>
      </c>
      <c r="I167" s="173">
        <f t="shared" si="7"/>
        <v>5.6620129759352995E-2</v>
      </c>
    </row>
    <row r="168" spans="8:9">
      <c r="H168" s="94">
        <f t="shared" si="8"/>
        <v>1499.9916800000099</v>
      </c>
      <c r="I168" s="173">
        <f t="shared" si="7"/>
        <v>5.8093894451674358E-2</v>
      </c>
    </row>
    <row r="169" spans="8:9">
      <c r="H169" s="94">
        <f t="shared" si="8"/>
        <v>1499.99200000001</v>
      </c>
      <c r="I169" s="173">
        <f t="shared" si="7"/>
        <v>5.9602205084662276E-2</v>
      </c>
    </row>
    <row r="170" spans="8:9">
      <c r="H170" s="94">
        <f t="shared" si="8"/>
        <v>1499.9923200000101</v>
      </c>
      <c r="I170" s="173">
        <f t="shared" si="7"/>
        <v>6.1145763021992802E-2</v>
      </c>
    </row>
    <row r="171" spans="8:9">
      <c r="H171" s="94">
        <f t="shared" si="8"/>
        <v>1499.9926400000102</v>
      </c>
      <c r="I171" s="173">
        <f t="shared" si="7"/>
        <v>6.2725280959161162E-2</v>
      </c>
    </row>
    <row r="172" spans="8:9">
      <c r="H172" s="94">
        <f t="shared" si="8"/>
        <v>1499.9929600000103</v>
      </c>
      <c r="I172" s="173">
        <f t="shared" si="7"/>
        <v>6.4341483032149482E-2</v>
      </c>
    </row>
    <row r="173" spans="8:9">
      <c r="H173" s="94">
        <f t="shared" si="8"/>
        <v>1499.9932800000104</v>
      </c>
      <c r="I173" s="173">
        <f t="shared" si="7"/>
        <v>6.5995104925197029E-2</v>
      </c>
    </row>
    <row r="174" spans="8:9">
      <c r="H174" s="94">
        <f t="shared" si="8"/>
        <v>1499.9936000000105</v>
      </c>
      <c r="I174" s="173">
        <f t="shared" si="7"/>
        <v>6.7686893977609019E-2</v>
      </c>
    </row>
    <row r="175" spans="8:9">
      <c r="H175" s="94">
        <f t="shared" si="8"/>
        <v>1499.9939200000106</v>
      </c>
      <c r="I175" s="173">
        <f t="shared" si="7"/>
        <v>6.9417609289534943E-2</v>
      </c>
    </row>
    <row r="176" spans="8:9">
      <c r="H176" s="94">
        <f t="shared" si="8"/>
        <v>1499.9942400000107</v>
      </c>
      <c r="I176" s="173">
        <f t="shared" si="7"/>
        <v>7.1188021826652459E-2</v>
      </c>
    </row>
    <row r="177" spans="8:9">
      <c r="H177" s="94">
        <f t="shared" si="8"/>
        <v>1499.9945600000108</v>
      </c>
      <c r="I177" s="173">
        <f t="shared" si="7"/>
        <v>7.2998914523685385E-2</v>
      </c>
    </row>
    <row r="178" spans="8:9">
      <c r="H178" s="94">
        <f t="shared" si="8"/>
        <v>1499.9948800000109</v>
      </c>
      <c r="I178" s="173">
        <f t="shared" si="7"/>
        <v>7.4851082386685822E-2</v>
      </c>
    </row>
    <row r="179" spans="8:9">
      <c r="H179" s="94">
        <f t="shared" si="8"/>
        <v>1499.995200000011</v>
      </c>
      <c r="I179" s="173">
        <f t="shared" si="7"/>
        <v>7.6745332594011451E-2</v>
      </c>
    </row>
    <row r="180" spans="8:9">
      <c r="H180" s="94">
        <f t="shared" si="8"/>
        <v>1499.9955200000111</v>
      </c>
      <c r="I180" s="173">
        <f t="shared" si="7"/>
        <v>7.8682484595922711E-2</v>
      </c>
    </row>
    <row r="181" spans="8:9">
      <c r="H181" s="94">
        <f t="shared" si="8"/>
        <v>1499.9958400000112</v>
      </c>
      <c r="I181" s="173">
        <f t="shared" si="7"/>
        <v>8.0663370212727709E-2</v>
      </c>
    </row>
    <row r="182" spans="8:9">
      <c r="H182" s="94">
        <f t="shared" si="8"/>
        <v>1499.9961600000113</v>
      </c>
      <c r="I182" s="173">
        <f t="shared" si="7"/>
        <v>8.268883373139968E-2</v>
      </c>
    </row>
    <row r="183" spans="8:9">
      <c r="H183" s="94">
        <f t="shared" si="8"/>
        <v>1499.9964800000114</v>
      </c>
      <c r="I183" s="173">
        <f t="shared" si="7"/>
        <v>8.4759732000590809E-2</v>
      </c>
    </row>
    <row r="184" spans="8:9">
      <c r="H184" s="94">
        <f t="shared" si="8"/>
        <v>1499.9968000000115</v>
      </c>
      <c r="I184" s="173">
        <f t="shared" si="7"/>
        <v>8.6876934523965013E-2</v>
      </c>
    </row>
    <row r="185" spans="8:9">
      <c r="H185" s="94">
        <f t="shared" si="8"/>
        <v>1499.9971200000116</v>
      </c>
      <c r="I185" s="173">
        <f t="shared" si="7"/>
        <v>8.9041323551771079E-2</v>
      </c>
    </row>
    <row r="186" spans="8:9">
      <c r="H186" s="94">
        <f t="shared" si="8"/>
        <v>1499.9974400000117</v>
      </c>
      <c r="I186" s="173">
        <f t="shared" si="7"/>
        <v>9.1253794170576955E-2</v>
      </c>
    </row>
    <row r="187" spans="8:9">
      <c r="H187" s="94">
        <f t="shared" si="8"/>
        <v>1499.9977600000118</v>
      </c>
      <c r="I187" s="173">
        <f t="shared" si="7"/>
        <v>9.3515254391084199E-2</v>
      </c>
    </row>
    <row r="188" spans="8:9">
      <c r="H188" s="94">
        <f t="shared" si="8"/>
        <v>1499.9980800000119</v>
      </c>
      <c r="I188" s="173">
        <f t="shared" si="7"/>
        <v>9.5826625233940116E-2</v>
      </c>
    </row>
    <row r="189" spans="8:9">
      <c r="H189" s="94">
        <f t="shared" si="8"/>
        <v>1499.998400000012</v>
      </c>
      <c r="I189" s="173">
        <f t="shared" si="7"/>
        <v>9.818884081346492E-2</v>
      </c>
    </row>
    <row r="190" spans="8:9">
      <c r="H190" s="94">
        <f t="shared" si="8"/>
        <v>1499.9987200000121</v>
      </c>
      <c r="I190" s="173">
        <f t="shared" si="7"/>
        <v>0.10060284841921033</v>
      </c>
    </row>
    <row r="191" spans="8:9">
      <c r="H191" s="94">
        <f t="shared" si="8"/>
        <v>1499.9990400000122</v>
      </c>
      <c r="I191" s="173">
        <f t="shared" si="7"/>
        <v>0.10306960859526267</v>
      </c>
    </row>
    <row r="192" spans="8:9">
      <c r="H192" s="94">
        <f t="shared" si="8"/>
        <v>1499.9993600000123</v>
      </c>
      <c r="I192" s="173">
        <f t="shared" si="7"/>
        <v>0.1055900952172058</v>
      </c>
    </row>
    <row r="193" spans="8:9">
      <c r="H193" s="94">
        <f t="shared" si="8"/>
        <v>1499.9996800000124</v>
      </c>
      <c r="I193" s="173">
        <f t="shared" si="7"/>
        <v>0.10816529556665505</v>
      </c>
    </row>
    <row r="194" spans="8:9">
      <c r="H194" s="94">
        <f t="shared" si="8"/>
        <v>1500.0000000000125</v>
      </c>
      <c r="I194" s="173">
        <f t="shared" si="7"/>
        <v>0.11079621040327468</v>
      </c>
    </row>
    <row r="195" spans="8:9">
      <c r="H195" s="94">
        <f t="shared" si="8"/>
        <v>1500.0003200000126</v>
      </c>
      <c r="I195" s="173">
        <f t="shared" si="7"/>
        <v>0.11348385403418892</v>
      </c>
    </row>
    <row r="196" spans="8:9">
      <c r="H196" s="94">
        <f t="shared" si="8"/>
        <v>1500.0006400000127</v>
      </c>
      <c r="I196" s="173">
        <f t="shared" si="7"/>
        <v>0.11622925438069535</v>
      </c>
    </row>
    <row r="197" spans="8:9">
      <c r="H197" s="94">
        <f t="shared" si="8"/>
        <v>1500.0009600000128</v>
      </c>
      <c r="I197" s="173">
        <f t="shared" ref="I197:I260" si="9">EXP(-((H197-$C$7)^2)/(2*$C$23^2))/(SQRT(2*PI())*$C$23)</f>
        <v>0.1190334530421906</v>
      </c>
    </row>
    <row r="198" spans="8:9">
      <c r="H198" s="94">
        <f t="shared" ref="H198:H261" si="10">H197+$I$65</f>
        <v>1500.0012800000129</v>
      </c>
      <c r="I198" s="173">
        <f t="shared" si="9"/>
        <v>0.12189750535721459</v>
      </c>
    </row>
    <row r="199" spans="8:9">
      <c r="H199" s="94">
        <f t="shared" si="10"/>
        <v>1500.001600000013</v>
      </c>
      <c r="I199" s="173">
        <f t="shared" si="9"/>
        <v>0.12482248046152071</v>
      </c>
    </row>
    <row r="200" spans="8:9">
      <c r="H200" s="94">
        <f t="shared" si="10"/>
        <v>1500.0019200000131</v>
      </c>
      <c r="I200" s="173">
        <f t="shared" si="9"/>
        <v>0.127809461343076</v>
      </c>
    </row>
    <row r="201" spans="8:9">
      <c r="H201" s="94">
        <f t="shared" si="10"/>
        <v>1500.0022400000132</v>
      </c>
      <c r="I201" s="173">
        <f t="shared" si="9"/>
        <v>0.13085954489390006</v>
      </c>
    </row>
    <row r="202" spans="8:9">
      <c r="H202" s="94">
        <f t="shared" si="10"/>
        <v>1500.0025600000133</v>
      </c>
      <c r="I202" s="173">
        <f t="shared" si="9"/>
        <v>0.13397384195864059</v>
      </c>
    </row>
    <row r="203" spans="8:9">
      <c r="H203" s="94">
        <f t="shared" si="10"/>
        <v>1500.0028800000134</v>
      </c>
      <c r="I203" s="173">
        <f t="shared" si="9"/>
        <v>0.13715347737979475</v>
      </c>
    </row>
    <row r="204" spans="8:9">
      <c r="H204" s="94">
        <f t="shared" si="10"/>
        <v>1500.0032000000135</v>
      </c>
      <c r="I204" s="173">
        <f t="shared" si="9"/>
        <v>0.14039959003947464</v>
      </c>
    </row>
    <row r="205" spans="8:9">
      <c r="H205" s="94">
        <f t="shared" si="10"/>
        <v>1500.0035200000136</v>
      </c>
      <c r="I205" s="173">
        <f t="shared" si="9"/>
        <v>0.14371333289761987</v>
      </c>
    </row>
    <row r="206" spans="8:9">
      <c r="H206" s="94">
        <f t="shared" si="10"/>
        <v>1500.0038400000137</v>
      </c>
      <c r="I206" s="173">
        <f t="shared" si="9"/>
        <v>0.14709587302655835</v>
      </c>
    </row>
    <row r="207" spans="8:9">
      <c r="H207" s="94">
        <f t="shared" si="10"/>
        <v>1500.0041600000138</v>
      </c>
      <c r="I207" s="173">
        <f t="shared" si="9"/>
        <v>0.15054839164181488</v>
      </c>
    </row>
    <row r="208" spans="8:9">
      <c r="H208" s="94">
        <f t="shared" si="10"/>
        <v>1500.0044800000139</v>
      </c>
      <c r="I208" s="173">
        <f t="shared" si="9"/>
        <v>0.15407208412906709</v>
      </c>
    </row>
    <row r="209" spans="8:9">
      <c r="H209" s="94">
        <f t="shared" si="10"/>
        <v>1500.004800000014</v>
      </c>
      <c r="I209" s="173">
        <f t="shared" si="9"/>
        <v>0.15766816006714737</v>
      </c>
    </row>
    <row r="210" spans="8:9">
      <c r="H210" s="94">
        <f t="shared" si="10"/>
        <v>1500.0051200000141</v>
      </c>
      <c r="I210" s="173">
        <f t="shared" si="9"/>
        <v>0.16133784324699033</v>
      </c>
    </row>
    <row r="211" spans="8:9">
      <c r="H211" s="94">
        <f t="shared" si="10"/>
        <v>1500.0054400000142</v>
      </c>
      <c r="I211" s="173">
        <f t="shared" si="9"/>
        <v>0.16508237168642126</v>
      </c>
    </row>
    <row r="212" spans="8:9">
      <c r="H212" s="94">
        <f t="shared" si="10"/>
        <v>1500.0057600000143</v>
      </c>
      <c r="I212" s="173">
        <f t="shared" si="9"/>
        <v>0.16890299764068528</v>
      </c>
    </row>
    <row r="213" spans="8:9">
      <c r="H213" s="94">
        <f t="shared" si="10"/>
        <v>1500.0060800000144</v>
      </c>
      <c r="I213" s="173">
        <f t="shared" si="9"/>
        <v>0.17280098760861193</v>
      </c>
    </row>
    <row r="214" spans="8:9">
      <c r="H214" s="94">
        <f t="shared" si="10"/>
        <v>1500.0064000000145</v>
      </c>
      <c r="I214" s="173">
        <f t="shared" si="9"/>
        <v>0.17677762233431302</v>
      </c>
    </row>
    <row r="215" spans="8:9">
      <c r="H215" s="94">
        <f t="shared" si="10"/>
        <v>1500.0067200000146</v>
      </c>
      <c r="I215" s="173">
        <f t="shared" si="9"/>
        <v>0.18083419680430807</v>
      </c>
    </row>
    <row r="216" spans="8:9">
      <c r="H216" s="94">
        <f t="shared" si="10"/>
        <v>1500.0070400000147</v>
      </c>
      <c r="I216" s="173">
        <f t="shared" si="9"/>
        <v>0.18497202023997456</v>
      </c>
    </row>
    <row r="217" spans="8:9">
      <c r="H217" s="94">
        <f t="shared" si="10"/>
        <v>1500.0073600000148</v>
      </c>
      <c r="I217" s="173">
        <f t="shared" si="9"/>
        <v>0.18919241608521831</v>
      </c>
    </row>
    <row r="218" spans="8:9">
      <c r="H218" s="94">
        <f t="shared" si="10"/>
        <v>1500.0076800000149</v>
      </c>
      <c r="I218" s="173">
        <f t="shared" si="9"/>
        <v>0.19349672198925669</v>
      </c>
    </row>
    <row r="219" spans="8:9">
      <c r="H219" s="94">
        <f t="shared" si="10"/>
        <v>1500.008000000015</v>
      </c>
      <c r="I219" s="173">
        <f t="shared" si="9"/>
        <v>0.197886289784413</v>
      </c>
    </row>
    <row r="220" spans="8:9">
      <c r="H220" s="94">
        <f t="shared" si="10"/>
        <v>1500.0083200000151</v>
      </c>
      <c r="I220" s="173">
        <f t="shared" si="9"/>
        <v>0.20236248545881419</v>
      </c>
    </row>
    <row r="221" spans="8:9">
      <c r="H221" s="94">
        <f t="shared" si="10"/>
        <v>1500.0086400000152</v>
      </c>
      <c r="I221" s="173">
        <f t="shared" si="9"/>
        <v>0.20692668912388754</v>
      </c>
    </row>
    <row r="222" spans="8:9">
      <c r="H222" s="94">
        <f t="shared" si="10"/>
        <v>1500.0089600000153</v>
      </c>
      <c r="I222" s="173">
        <f t="shared" si="9"/>
        <v>0.21158029497655129</v>
      </c>
    </row>
    <row r="223" spans="8:9">
      <c r="H223" s="94">
        <f t="shared" si="10"/>
        <v>1500.0092800000155</v>
      </c>
      <c r="I223" s="173">
        <f t="shared" si="9"/>
        <v>0.21632471125599342</v>
      </c>
    </row>
    <row r="224" spans="8:9">
      <c r="H224" s="94">
        <f t="shared" si="10"/>
        <v>1500.0096000000156</v>
      </c>
      <c r="I224" s="173">
        <f t="shared" si="9"/>
        <v>0.22116136019493288</v>
      </c>
    </row>
    <row r="225" spans="8:9">
      <c r="H225" s="94">
        <f t="shared" si="10"/>
        <v>1500.0099200000157</v>
      </c>
      <c r="I225" s="173">
        <f t="shared" si="9"/>
        <v>0.22609167796525848</v>
      </c>
    </row>
    <row r="226" spans="8:9">
      <c r="H226" s="94">
        <f t="shared" si="10"/>
        <v>1500.0102400000158</v>
      </c>
      <c r="I226" s="173">
        <f t="shared" si="9"/>
        <v>0.2311171146179421</v>
      </c>
    </row>
    <row r="227" spans="8:9">
      <c r="H227" s="94">
        <f t="shared" si="10"/>
        <v>1500.0105600000159</v>
      </c>
      <c r="I227" s="173">
        <f t="shared" si="9"/>
        <v>0.23623913401711813</v>
      </c>
    </row>
    <row r="228" spans="8:9">
      <c r="H228" s="94">
        <f t="shared" si="10"/>
        <v>1500.010880000016</v>
      </c>
      <c r="I228" s="173">
        <f t="shared" si="9"/>
        <v>0.24145921376822779</v>
      </c>
    </row>
    <row r="229" spans="8:9">
      <c r="H229" s="94">
        <f t="shared" si="10"/>
        <v>1500.0112000000161</v>
      </c>
      <c r="I229" s="173">
        <f t="shared" si="9"/>
        <v>0.24677884514012194</v>
      </c>
    </row>
    <row r="230" spans="8:9">
      <c r="H230" s="94">
        <f t="shared" si="10"/>
        <v>1500.0115200000162</v>
      </c>
      <c r="I230" s="173">
        <f t="shared" si="9"/>
        <v>0.25219953298102199</v>
      </c>
    </row>
    <row r="231" spans="8:9">
      <c r="H231" s="94">
        <f t="shared" si="10"/>
        <v>1500.0118400000163</v>
      </c>
      <c r="I231" s="173">
        <f t="shared" si="9"/>
        <v>0.25772279562823142</v>
      </c>
    </row>
    <row r="232" spans="8:9">
      <c r="H232" s="94">
        <f t="shared" si="10"/>
        <v>1500.0121600000164</v>
      </c>
      <c r="I232" s="173">
        <f t="shared" si="9"/>
        <v>0.26335016481149831</v>
      </c>
    </row>
    <row r="233" spans="8:9">
      <c r="H233" s="94">
        <f t="shared" si="10"/>
        <v>1500.0124800000165</v>
      </c>
      <c r="I233" s="173">
        <f t="shared" si="9"/>
        <v>0.26908318554992766</v>
      </c>
    </row>
    <row r="234" spans="8:9">
      <c r="H234" s="94">
        <f t="shared" si="10"/>
        <v>1500.0128000000166</v>
      </c>
      <c r="I234" s="173">
        <f t="shared" si="9"/>
        <v>0.2749234160423385</v>
      </c>
    </row>
    <row r="235" spans="8:9">
      <c r="H235" s="94">
        <f t="shared" si="10"/>
        <v>1500.0131200000167</v>
      </c>
      <c r="I235" s="173">
        <f t="shared" si="9"/>
        <v>0.28087242755096914</v>
      </c>
    </row>
    <row r="236" spans="8:9">
      <c r="H236" s="94">
        <f t="shared" si="10"/>
        <v>1500.0134400000168</v>
      </c>
      <c r="I236" s="173">
        <f t="shared" si="9"/>
        <v>0.28693180427842896</v>
      </c>
    </row>
    <row r="237" spans="8:9">
      <c r="H237" s="94">
        <f t="shared" si="10"/>
        <v>1500.0137600000169</v>
      </c>
      <c r="I237" s="173">
        <f t="shared" si="9"/>
        <v>0.29310314323779779</v>
      </c>
    </row>
    <row r="238" spans="8:9">
      <c r="H238" s="94">
        <f t="shared" si="10"/>
        <v>1500.014080000017</v>
      </c>
      <c r="I238" s="173">
        <f t="shared" si="9"/>
        <v>0.29938805411577546</v>
      </c>
    </row>
    <row r="239" spans="8:9">
      <c r="H239" s="94">
        <f t="shared" si="10"/>
        <v>1500.0144000000171</v>
      </c>
      <c r="I239" s="173">
        <f t="shared" si="9"/>
        <v>0.30578815912878637</v>
      </c>
    </row>
    <row r="240" spans="8:9">
      <c r="H240" s="94">
        <f t="shared" si="10"/>
        <v>1500.0147200000172</v>
      </c>
      <c r="I240" s="173">
        <f t="shared" si="9"/>
        <v>0.31230509287193903</v>
      </c>
    </row>
    <row r="241" spans="8:9">
      <c r="H241" s="94">
        <f t="shared" si="10"/>
        <v>1500.0150400000173</v>
      </c>
      <c r="I241" s="173">
        <f t="shared" si="9"/>
        <v>0.31894050216075071</v>
      </c>
    </row>
    <row r="242" spans="8:9">
      <c r="H242" s="94">
        <f t="shared" si="10"/>
        <v>1500.0153600000174</v>
      </c>
      <c r="I242" s="173">
        <f t="shared" si="9"/>
        <v>0.32569604586554152</v>
      </c>
    </row>
    <row r="243" spans="8:9">
      <c r="H243" s="94">
        <f t="shared" si="10"/>
        <v>1500.0156800000175</v>
      </c>
      <c r="I243" s="173">
        <f t="shared" si="9"/>
        <v>0.33257339473840597</v>
      </c>
    </row>
    <row r="244" spans="8:9">
      <c r="H244" s="94">
        <f t="shared" si="10"/>
        <v>1500.0160000000176</v>
      </c>
      <c r="I244" s="173">
        <f t="shared" si="9"/>
        <v>0.33957423123267289</v>
      </c>
    </row>
    <row r="245" spans="8:9">
      <c r="H245" s="94">
        <f t="shared" si="10"/>
        <v>1500.0163200000177</v>
      </c>
      <c r="I245" s="173">
        <f t="shared" si="9"/>
        <v>0.34670024931476251</v>
      </c>
    </row>
    <row r="246" spans="8:9">
      <c r="H246" s="94">
        <f t="shared" si="10"/>
        <v>1500.0166400000178</v>
      </c>
      <c r="I246" s="173">
        <f t="shared" si="9"/>
        <v>0.35395315426835428</v>
      </c>
    </row>
    <row r="247" spans="8:9">
      <c r="H247" s="94">
        <f t="shared" si="10"/>
        <v>1500.0169600000179</v>
      </c>
      <c r="I247" s="173">
        <f t="shared" si="9"/>
        <v>0.36133466249078139</v>
      </c>
    </row>
    <row r="248" spans="8:9">
      <c r="H248" s="94">
        <f t="shared" si="10"/>
        <v>1500.017280000018</v>
      </c>
      <c r="I248" s="173">
        <f t="shared" si="9"/>
        <v>0.36884650128156349</v>
      </c>
    </row>
    <row r="249" spans="8:9">
      <c r="H249" s="94">
        <f t="shared" si="10"/>
        <v>1500.0176000000181</v>
      </c>
      <c r="I249" s="173">
        <f t="shared" si="9"/>
        <v>0.37649040862300065</v>
      </c>
    </row>
    <row r="250" spans="8:9">
      <c r="H250" s="94">
        <f t="shared" si="10"/>
        <v>1500.0179200000182</v>
      </c>
      <c r="I250" s="173">
        <f t="shared" si="9"/>
        <v>0.3842681329527422</v>
      </c>
    </row>
    <row r="251" spans="8:9">
      <c r="H251" s="94">
        <f t="shared" si="10"/>
        <v>1500.0182400000183</v>
      </c>
      <c r="I251" s="173">
        <f t="shared" si="9"/>
        <v>0.39218143292825702</v>
      </c>
    </row>
    <row r="252" spans="8:9">
      <c r="H252" s="94">
        <f t="shared" si="10"/>
        <v>1500.0185600000184</v>
      </c>
      <c r="I252" s="173">
        <f t="shared" si="9"/>
        <v>0.40023207718312681</v>
      </c>
    </row>
    <row r="253" spans="8:9">
      <c r="H253" s="94">
        <f t="shared" si="10"/>
        <v>1500.0188800000185</v>
      </c>
      <c r="I253" s="173">
        <f t="shared" si="9"/>
        <v>0.4084218440750858</v>
      </c>
    </row>
    <row r="254" spans="8:9">
      <c r="H254" s="94">
        <f t="shared" si="10"/>
        <v>1500.0192000000186</v>
      </c>
      <c r="I254" s="173">
        <f t="shared" si="9"/>
        <v>0.41675252142573999</v>
      </c>
    </row>
    <row r="255" spans="8:9">
      <c r="H255" s="94">
        <f t="shared" si="10"/>
        <v>1500.0195200000187</v>
      </c>
      <c r="I255" s="173">
        <f t="shared" si="9"/>
        <v>0.42522590625188866</v>
      </c>
    </row>
    <row r="256" spans="8:9">
      <c r="H256" s="94">
        <f t="shared" si="10"/>
        <v>1500.0198400000188</v>
      </c>
      <c r="I256" s="173">
        <f t="shared" si="9"/>
        <v>0.43384380448838883</v>
      </c>
    </row>
    <row r="257" spans="8:9">
      <c r="H257" s="94">
        <f t="shared" si="10"/>
        <v>1500.0201600000189</v>
      </c>
      <c r="I257" s="173">
        <f t="shared" si="9"/>
        <v>0.44260803070249116</v>
      </c>
    </row>
    <row r="258" spans="8:9">
      <c r="H258" s="94">
        <f t="shared" si="10"/>
        <v>1500.020480000019</v>
      </c>
      <c r="I258" s="173">
        <f t="shared" si="9"/>
        <v>0.45152040779958785</v>
      </c>
    </row>
    <row r="259" spans="8:9">
      <c r="H259" s="94">
        <f t="shared" si="10"/>
        <v>1500.0208000000191</v>
      </c>
      <c r="I259" s="173">
        <f t="shared" si="9"/>
        <v>0.46058276672031134</v>
      </c>
    </row>
    <row r="260" spans="8:9">
      <c r="H260" s="94">
        <f t="shared" si="10"/>
        <v>1500.0211200000192</v>
      </c>
      <c r="I260" s="173">
        <f t="shared" si="9"/>
        <v>0.46979694612892786</v>
      </c>
    </row>
    <row r="261" spans="8:9">
      <c r="H261" s="94">
        <f t="shared" si="10"/>
        <v>1500.0214400000193</v>
      </c>
      <c r="I261" s="173">
        <f t="shared" ref="I261:I324" si="11">EXP(-((H261-$C$7)^2)/(2*$C$23^2))/(SQRT(2*PI())*$C$23)</f>
        <v>0.4791647920929693</v>
      </c>
    </row>
    <row r="262" spans="8:9">
      <c r="H262" s="94">
        <f t="shared" ref="H262:H325" si="12">H261+$I$65</f>
        <v>1500.0217600000194</v>
      </c>
      <c r="I262" s="173">
        <f t="shared" si="11"/>
        <v>0.48868815775405505</v>
      </c>
    </row>
    <row r="263" spans="8:9">
      <c r="H263" s="94">
        <f t="shared" si="12"/>
        <v>1500.0220800000195</v>
      </c>
      <c r="I263" s="173">
        <f t="shared" si="11"/>
        <v>0.49836890298985181</v>
      </c>
    </row>
    <row r="264" spans="8:9">
      <c r="H264" s="94">
        <f t="shared" si="12"/>
        <v>1500.0224000000196</v>
      </c>
      <c r="I264" s="173">
        <f t="shared" si="11"/>
        <v>0.50820889406712821</v>
      </c>
    </row>
    <row r="265" spans="8:9">
      <c r="H265" s="94">
        <f t="shared" si="12"/>
        <v>1500.0227200000197</v>
      </c>
      <c r="I265" s="173">
        <f t="shared" si="11"/>
        <v>0.51821000328585876</v>
      </c>
    </row>
    <row r="266" spans="8:9">
      <c r="H266" s="94">
        <f t="shared" si="12"/>
        <v>1500.0230400000198</v>
      </c>
      <c r="I266" s="173">
        <f t="shared" si="11"/>
        <v>0.52837410861434286</v>
      </c>
    </row>
    <row r="267" spans="8:9">
      <c r="H267" s="94">
        <f t="shared" si="12"/>
        <v>1500.0233600000199</v>
      </c>
      <c r="I267" s="173">
        <f t="shared" si="11"/>
        <v>0.53870309331529864</v>
      </c>
    </row>
    <row r="268" spans="8:9">
      <c r="H268" s="94">
        <f t="shared" si="12"/>
        <v>1500.02368000002</v>
      </c>
      <c r="I268" s="173">
        <f t="shared" si="11"/>
        <v>0.54919884556289844</v>
      </c>
    </row>
    <row r="269" spans="8:9">
      <c r="H269" s="94">
        <f t="shared" si="12"/>
        <v>1500.0240000000201</v>
      </c>
      <c r="I269" s="173">
        <f t="shared" si="11"/>
        <v>0.55986325805072268</v>
      </c>
    </row>
    <row r="270" spans="8:9">
      <c r="H270" s="94">
        <f t="shared" si="12"/>
        <v>1500.0243200000202</v>
      </c>
      <c r="I270" s="173">
        <f t="shared" si="11"/>
        <v>0.57069822759059829</v>
      </c>
    </row>
    <row r="271" spans="8:9">
      <c r="H271" s="94">
        <f t="shared" si="12"/>
        <v>1500.0246400000203</v>
      </c>
      <c r="I271" s="173">
        <f t="shared" si="11"/>
        <v>0.58170565470230839</v>
      </c>
    </row>
    <row r="272" spans="8:9">
      <c r="H272" s="94">
        <f t="shared" si="12"/>
        <v>1500.0249600000204</v>
      </c>
      <c r="I272" s="173">
        <f t="shared" si="11"/>
        <v>0.59288744319414521</v>
      </c>
    </row>
    <row r="273" spans="8:9">
      <c r="H273" s="94">
        <f t="shared" si="12"/>
        <v>1500.0252800000205</v>
      </c>
      <c r="I273" s="173">
        <f t="shared" si="11"/>
        <v>0.60424549973430275</v>
      </c>
    </row>
    <row r="274" spans="8:9">
      <c r="H274" s="94">
        <f t="shared" si="12"/>
        <v>1500.0256000000206</v>
      </c>
      <c r="I274" s="173">
        <f t="shared" si="11"/>
        <v>0.61578173341308762</v>
      </c>
    </row>
    <row r="275" spans="8:9">
      <c r="H275" s="94">
        <f t="shared" si="12"/>
        <v>1500.0259200000207</v>
      </c>
      <c r="I275" s="173">
        <f t="shared" si="11"/>
        <v>0.62749805529595115</v>
      </c>
    </row>
    <row r="276" spans="8:9">
      <c r="H276" s="94">
        <f t="shared" si="12"/>
        <v>1500.0262400000208</v>
      </c>
      <c r="I276" s="173">
        <f t="shared" si="11"/>
        <v>0.63939637796733195</v>
      </c>
    </row>
    <row r="277" spans="8:9">
      <c r="H277" s="94">
        <f t="shared" si="12"/>
        <v>1500.0265600000209</v>
      </c>
      <c r="I277" s="173">
        <f t="shared" si="11"/>
        <v>0.6514786150653169</v>
      </c>
    </row>
    <row r="278" spans="8:9">
      <c r="H278" s="94">
        <f t="shared" si="12"/>
        <v>1500.026880000021</v>
      </c>
      <c r="I278" s="173">
        <f t="shared" si="11"/>
        <v>0.66374668080712074</v>
      </c>
    </row>
    <row r="279" spans="8:9">
      <c r="H279" s="94">
        <f t="shared" si="12"/>
        <v>1500.0272000000211</v>
      </c>
      <c r="I279" s="173">
        <f t="shared" si="11"/>
        <v>0.67620248950539896</v>
      </c>
    </row>
    <row r="280" spans="8:9">
      <c r="H280" s="94">
        <f t="shared" si="12"/>
        <v>1500.0275200000212</v>
      </c>
      <c r="I280" s="173">
        <f t="shared" si="11"/>
        <v>0.68884795507540475</v>
      </c>
    </row>
    <row r="281" spans="8:9">
      <c r="H281" s="94">
        <f t="shared" si="12"/>
        <v>1500.0278400000213</v>
      </c>
      <c r="I281" s="173">
        <f t="shared" si="11"/>
        <v>0.70168499053300837</v>
      </c>
    </row>
    <row r="282" spans="8:9">
      <c r="H282" s="94">
        <f t="shared" si="12"/>
        <v>1500.0281600000214</v>
      </c>
      <c r="I282" s="173">
        <f t="shared" si="11"/>
        <v>0.71471550748360779</v>
      </c>
    </row>
    <row r="283" spans="8:9">
      <c r="H283" s="94">
        <f t="shared" si="12"/>
        <v>1500.0284800000215</v>
      </c>
      <c r="I283" s="173">
        <f t="shared" si="11"/>
        <v>0.72794141560195014</v>
      </c>
    </row>
    <row r="284" spans="8:9">
      <c r="H284" s="94">
        <f t="shared" si="12"/>
        <v>1500.0288000000216</v>
      </c>
      <c r="I284" s="173">
        <f t="shared" si="11"/>
        <v>0.74136462210290099</v>
      </c>
    </row>
    <row r="285" spans="8:9">
      <c r="H285" s="94">
        <f t="shared" si="12"/>
        <v>1500.0291200000217</v>
      </c>
      <c r="I285" s="173">
        <f t="shared" si="11"/>
        <v>0.75498703120319766</v>
      </c>
    </row>
    <row r="286" spans="8:9">
      <c r="H286" s="94">
        <f t="shared" si="12"/>
        <v>1500.0294400000219</v>
      </c>
      <c r="I286" s="173">
        <f t="shared" si="11"/>
        <v>0.76881054357423029</v>
      </c>
    </row>
    <row r="287" spans="8:9">
      <c r="H287" s="94">
        <f t="shared" si="12"/>
        <v>1500.029760000022</v>
      </c>
      <c r="I287" s="173">
        <f t="shared" si="11"/>
        <v>0.78283705578589091</v>
      </c>
    </row>
    <row r="288" spans="8:9">
      <c r="H288" s="94">
        <f t="shared" si="12"/>
        <v>1500.0300800000221</v>
      </c>
      <c r="I288" s="173">
        <f t="shared" si="11"/>
        <v>0.79706845974155083</v>
      </c>
    </row>
    <row r="289" spans="8:9">
      <c r="H289" s="94">
        <f t="shared" si="12"/>
        <v>1500.0304000000222</v>
      </c>
      <c r="I289" s="173">
        <f t="shared" si="11"/>
        <v>0.81150664210421297</v>
      </c>
    </row>
    <row r="290" spans="8:9">
      <c r="H290" s="94">
        <f t="shared" si="12"/>
        <v>1500.0307200000223</v>
      </c>
      <c r="I290" s="173">
        <f t="shared" si="11"/>
        <v>0.82615348371391251</v>
      </c>
    </row>
    <row r="291" spans="8:9">
      <c r="H291" s="94">
        <f t="shared" si="12"/>
        <v>1500.0310400000224</v>
      </c>
      <c r="I291" s="173">
        <f t="shared" si="11"/>
        <v>0.84101085899641803</v>
      </c>
    </row>
    <row r="292" spans="8:9">
      <c r="H292" s="94">
        <f t="shared" si="12"/>
        <v>1500.0313600000225</v>
      </c>
      <c r="I292" s="173">
        <f t="shared" si="11"/>
        <v>0.85608063536331858</v>
      </c>
    </row>
    <row r="293" spans="8:9">
      <c r="H293" s="94">
        <f t="shared" si="12"/>
        <v>1500.0316800000226</v>
      </c>
      <c r="I293" s="173">
        <f t="shared" si="11"/>
        <v>0.87136467260356443</v>
      </c>
    </row>
    <row r="294" spans="8:9">
      <c r="H294" s="94">
        <f t="shared" si="12"/>
        <v>1500.0320000000227</v>
      </c>
      <c r="I294" s="173">
        <f t="shared" si="11"/>
        <v>0.88686482226654506</v>
      </c>
    </row>
    <row r="295" spans="8:9">
      <c r="H295" s="94">
        <f t="shared" si="12"/>
        <v>1500.0323200000228</v>
      </c>
      <c r="I295" s="173">
        <f t="shared" si="11"/>
        <v>0.90258292703679754</v>
      </c>
    </row>
    <row r="296" spans="8:9">
      <c r="H296" s="94">
        <f t="shared" si="12"/>
        <v>1500.0326400000229</v>
      </c>
      <c r="I296" s="173">
        <f t="shared" si="11"/>
        <v>0.91852082010042857</v>
      </c>
    </row>
    <row r="297" spans="8:9">
      <c r="H297" s="94">
        <f t="shared" si="12"/>
        <v>1500.032960000023</v>
      </c>
      <c r="I297" s="173">
        <f t="shared" si="11"/>
        <v>0.93468032450335925</v>
      </c>
    </row>
    <row r="298" spans="8:9">
      <c r="H298" s="94">
        <f t="shared" si="12"/>
        <v>1500.0332800000231</v>
      </c>
      <c r="I298" s="173">
        <f t="shared" si="11"/>
        <v>0.95106325250148271</v>
      </c>
    </row>
    <row r="299" spans="8:9">
      <c r="H299" s="94">
        <f t="shared" si="12"/>
        <v>1500.0336000000232</v>
      </c>
      <c r="I299" s="173">
        <f t="shared" si="11"/>
        <v>0.96767140490285874</v>
      </c>
    </row>
    <row r="300" spans="8:9">
      <c r="H300" s="94">
        <f t="shared" si="12"/>
        <v>1500.0339200000233</v>
      </c>
      <c r="I300" s="173">
        <f t="shared" si="11"/>
        <v>0.98450657040204903</v>
      </c>
    </row>
    <row r="301" spans="8:9">
      <c r="H301" s="94">
        <f t="shared" si="12"/>
        <v>1500.0342400000234</v>
      </c>
      <c r="I301" s="173">
        <f t="shared" si="11"/>
        <v>1.0015705249067151</v>
      </c>
    </row>
    <row r="302" spans="8:9">
      <c r="H302" s="94">
        <f t="shared" si="12"/>
        <v>1500.0345600000235</v>
      </c>
      <c r="I302" s="173">
        <f t="shared" si="11"/>
        <v>1.0188650308566105</v>
      </c>
    </row>
    <row r="303" spans="8:9">
      <c r="H303" s="94">
        <f t="shared" si="12"/>
        <v>1500.0348800000236</v>
      </c>
      <c r="I303" s="173">
        <f t="shared" si="11"/>
        <v>1.036391836535089</v>
      </c>
    </row>
    <row r="304" spans="8:9">
      <c r="H304" s="94">
        <f t="shared" si="12"/>
        <v>1500.0352000000237</v>
      </c>
      <c r="I304" s="173">
        <f t="shared" si="11"/>
        <v>1.0541526753732764</v>
      </c>
    </row>
    <row r="305" spans="8:9">
      <c r="H305" s="94">
        <f t="shared" si="12"/>
        <v>1500.0355200000238</v>
      </c>
      <c r="I305" s="173">
        <f t="shared" si="11"/>
        <v>1.0721492652470401</v>
      </c>
    </row>
    <row r="306" spans="8:9">
      <c r="H306" s="94">
        <f t="shared" si="12"/>
        <v>1500.0358400000239</v>
      </c>
      <c r="I306" s="173">
        <f t="shared" si="11"/>
        <v>1.0903833077669083</v>
      </c>
    </row>
    <row r="307" spans="8:9">
      <c r="H307" s="94">
        <f t="shared" si="12"/>
        <v>1500.036160000024</v>
      </c>
      <c r="I307" s="173">
        <f t="shared" si="11"/>
        <v>1.1088564875610953</v>
      </c>
    </row>
    <row r="308" spans="8:9">
      <c r="H308" s="94">
        <f t="shared" si="12"/>
        <v>1500.0364800000241</v>
      </c>
      <c r="I308" s="173">
        <f t="shared" si="11"/>
        <v>1.1275704715517862</v>
      </c>
    </row>
    <row r="309" spans="8:9">
      <c r="H309" s="94">
        <f t="shared" si="12"/>
        <v>1500.0368000000242</v>
      </c>
      <c r="I309" s="173">
        <f t="shared" si="11"/>
        <v>1.1465269082248568</v>
      </c>
    </row>
    <row r="310" spans="8:9">
      <c r="H310" s="94">
        <f t="shared" si="12"/>
        <v>1500.0371200000243</v>
      </c>
      <c r="I310" s="173">
        <f t="shared" si="11"/>
        <v>1.1657274268931863</v>
      </c>
    </row>
    <row r="311" spans="8:9">
      <c r="H311" s="94">
        <f t="shared" si="12"/>
        <v>1500.0374400000244</v>
      </c>
      <c r="I311" s="173">
        <f t="shared" si="11"/>
        <v>1.1851736369537578</v>
      </c>
    </row>
    <row r="312" spans="8:9">
      <c r="H312" s="94">
        <f t="shared" si="12"/>
        <v>1500.0377600000245</v>
      </c>
      <c r="I312" s="173">
        <f t="shared" si="11"/>
        <v>1.2048671271387073</v>
      </c>
    </row>
    <row r="313" spans="8:9">
      <c r="H313" s="94">
        <f t="shared" si="12"/>
        <v>1500.0380800000246</v>
      </c>
      <c r="I313" s="173">
        <f t="shared" si="11"/>
        <v>1.2248094647605376</v>
      </c>
    </row>
    <row r="314" spans="8:9">
      <c r="H314" s="94">
        <f t="shared" si="12"/>
        <v>1500.0384000000247</v>
      </c>
      <c r="I314" s="173">
        <f t="shared" si="11"/>
        <v>1.245002194951663</v>
      </c>
    </row>
    <row r="315" spans="8:9">
      <c r="H315" s="94">
        <f t="shared" si="12"/>
        <v>1500.0387200000248</v>
      </c>
      <c r="I315" s="173">
        <f t="shared" si="11"/>
        <v>1.2654468398985046</v>
      </c>
    </row>
    <row r="316" spans="8:9">
      <c r="H316" s="94">
        <f t="shared" si="12"/>
        <v>1500.0390400000249</v>
      </c>
      <c r="I316" s="173">
        <f t="shared" si="11"/>
        <v>1.2861448980703416</v>
      </c>
    </row>
    <row r="317" spans="8:9">
      <c r="H317" s="94">
        <f t="shared" si="12"/>
        <v>1500.039360000025</v>
      </c>
      <c r="I317" s="173">
        <f t="shared" si="11"/>
        <v>1.3070978434431175</v>
      </c>
    </row>
    <row r="318" spans="8:9">
      <c r="H318" s="94">
        <f t="shared" si="12"/>
        <v>1500.0396800000251</v>
      </c>
      <c r="I318" s="173">
        <f t="shared" si="11"/>
        <v>1.3283071247184288</v>
      </c>
    </row>
    <row r="319" spans="8:9">
      <c r="H319" s="94">
        <f t="shared" si="12"/>
        <v>1500.0400000000252</v>
      </c>
      <c r="I319" s="173">
        <f t="shared" si="11"/>
        <v>1.3497741645379244</v>
      </c>
    </row>
    <row r="320" spans="8:9">
      <c r="H320" s="94">
        <f t="shared" si="12"/>
        <v>1500.0403200000253</v>
      </c>
      <c r="I320" s="173">
        <f t="shared" si="11"/>
        <v>1.3715003586933319</v>
      </c>
    </row>
    <row r="321" spans="8:9">
      <c r="H321" s="94">
        <f t="shared" si="12"/>
        <v>1500.0406400000254</v>
      </c>
      <c r="I321" s="173">
        <f t="shared" si="11"/>
        <v>1.3934870753323549</v>
      </c>
    </row>
    <row r="322" spans="8:9">
      <c r="H322" s="94">
        <f t="shared" si="12"/>
        <v>1500.0409600000255</v>
      </c>
      <c r="I322" s="173">
        <f t="shared" si="11"/>
        <v>1.4157356541606803</v>
      </c>
    </row>
    <row r="323" spans="8:9">
      <c r="H323" s="94">
        <f t="shared" si="12"/>
        <v>1500.0412800000256</v>
      </c>
      <c r="I323" s="173">
        <f t="shared" si="11"/>
        <v>1.4382474056403396</v>
      </c>
    </row>
    <row r="324" spans="8:9">
      <c r="H324" s="94">
        <f t="shared" si="12"/>
        <v>1500.0416000000257</v>
      </c>
      <c r="I324" s="173">
        <f t="shared" si="11"/>
        <v>1.4610236101846801</v>
      </c>
    </row>
    <row r="325" spans="8:9">
      <c r="H325" s="94">
        <f t="shared" si="12"/>
        <v>1500.0419200000258</v>
      </c>
      <c r="I325" s="173">
        <f t="shared" ref="I325:I388" si="13">EXP(-((H325-$C$7)^2)/(2*$C$23^2))/(SQRT(2*PI())*$C$23)</f>
        <v>1.4840655173501958</v>
      </c>
    </row>
    <row r="326" spans="8:9">
      <c r="H326" s="94">
        <f t="shared" ref="H326:H389" si="14">H325+$I$65</f>
        <v>1500.0422400000259</v>
      </c>
      <c r="I326" s="173">
        <f t="shared" si="13"/>
        <v>1.5073743450254906</v>
      </c>
    </row>
    <row r="327" spans="8:9">
      <c r="H327" s="94">
        <f t="shared" si="14"/>
        <v>1500.042560000026</v>
      </c>
      <c r="I327" s="173">
        <f t="shared" si="13"/>
        <v>1.5309512786176371</v>
      </c>
    </row>
    <row r="328" spans="8:9">
      <c r="H328" s="94">
        <f t="shared" si="14"/>
        <v>1500.0428800000261</v>
      </c>
      <c r="I328" s="173">
        <f t="shared" si="13"/>
        <v>1.5547974702362042</v>
      </c>
    </row>
    <row r="329" spans="8:9">
      <c r="H329" s="94">
        <f t="shared" si="14"/>
        <v>1500.0432000000262</v>
      </c>
      <c r="I329" s="173">
        <f t="shared" si="13"/>
        <v>1.5789140378752304</v>
      </c>
    </row>
    <row r="330" spans="8:9">
      <c r="H330" s="94">
        <f t="shared" si="14"/>
        <v>1500.0435200000263</v>
      </c>
      <c r="I330" s="173">
        <f t="shared" si="13"/>
        <v>1.6033020645934379</v>
      </c>
    </row>
    <row r="331" spans="8:9">
      <c r="H331" s="94">
        <f t="shared" si="14"/>
        <v>1500.0438400000264</v>
      </c>
      <c r="I331" s="173">
        <f t="shared" si="13"/>
        <v>1.6279625976929628</v>
      </c>
    </row>
    <row r="332" spans="8:9">
      <c r="H332" s="94">
        <f t="shared" si="14"/>
        <v>1500.0441600000265</v>
      </c>
      <c r="I332" s="173">
        <f t="shared" si="13"/>
        <v>1.6528966478969083</v>
      </c>
    </row>
    <row r="333" spans="8:9">
      <c r="H333" s="94">
        <f t="shared" si="14"/>
        <v>1500.0444800000266</v>
      </c>
      <c r="I333" s="173">
        <f t="shared" si="13"/>
        <v>1.678105188526013</v>
      </c>
    </row>
    <row r="334" spans="8:9">
      <c r="H334" s="94">
        <f t="shared" si="14"/>
        <v>1500.0448000000267</v>
      </c>
      <c r="I334" s="173">
        <f t="shared" si="13"/>
        <v>1.7035891546747437</v>
      </c>
    </row>
    <row r="335" spans="8:9">
      <c r="H335" s="94">
        <f t="shared" si="14"/>
        <v>1500.0451200000268</v>
      </c>
      <c r="I335" s="173">
        <f t="shared" si="13"/>
        <v>1.7293494423871205</v>
      </c>
    </row>
    <row r="336" spans="8:9">
      <c r="H336" s="94">
        <f t="shared" si="14"/>
        <v>1500.0454400000269</v>
      </c>
      <c r="I336" s="173">
        <f t="shared" si="13"/>
        <v>1.7553869078325899</v>
      </c>
    </row>
    <row r="337" spans="8:9">
      <c r="H337" s="94">
        <f t="shared" si="14"/>
        <v>1500.045760000027</v>
      </c>
      <c r="I337" s="173">
        <f t="shared" si="13"/>
        <v>1.7817023664822653</v>
      </c>
    </row>
    <row r="338" spans="8:9">
      <c r="H338" s="94">
        <f t="shared" si="14"/>
        <v>1500.0460800000271</v>
      </c>
      <c r="I338" s="173">
        <f t="shared" si="13"/>
        <v>1.8082965922858578</v>
      </c>
    </row>
    <row r="339" spans="8:9">
      <c r="H339" s="94">
        <f t="shared" si="14"/>
        <v>1500.0464000000272</v>
      </c>
      <c r="I339" s="173">
        <f t="shared" si="13"/>
        <v>1.8351703168496332</v>
      </c>
    </row>
    <row r="340" spans="8:9">
      <c r="H340" s="94">
        <f t="shared" si="14"/>
        <v>1500.0467200000273</v>
      </c>
      <c r="I340" s="173">
        <f t="shared" si="13"/>
        <v>1.8623242286157087</v>
      </c>
    </row>
    <row r="341" spans="8:9">
      <c r="H341" s="94">
        <f t="shared" si="14"/>
        <v>1500.0470400000274</v>
      </c>
      <c r="I341" s="173">
        <f t="shared" si="13"/>
        <v>1.8897589720430628</v>
      </c>
    </row>
    <row r="342" spans="8:9">
      <c r="H342" s="94">
        <f t="shared" si="14"/>
        <v>1500.0473600000275</v>
      </c>
      <c r="I342" s="173">
        <f t="shared" si="13"/>
        <v>1.9174751467905538</v>
      </c>
    </row>
    <row r="343" spans="8:9">
      <c r="H343" s="94">
        <f t="shared" si="14"/>
        <v>1500.0476800000276</v>
      </c>
      <c r="I343" s="173">
        <f t="shared" si="13"/>
        <v>1.9454733069023387</v>
      </c>
    </row>
    <row r="344" spans="8:9">
      <c r="H344" s="94">
        <f t="shared" si="14"/>
        <v>1500.0480000000277</v>
      </c>
      <c r="I344" s="173">
        <f t="shared" si="13"/>
        <v>1.9737539599960094</v>
      </c>
    </row>
    <row r="345" spans="8:9">
      <c r="H345" s="94">
        <f t="shared" si="14"/>
        <v>1500.0483200000278</v>
      </c>
      <c r="I345" s="173">
        <f t="shared" si="13"/>
        <v>2.0023175664538169</v>
      </c>
    </row>
    <row r="346" spans="8:9">
      <c r="H346" s="94">
        <f t="shared" si="14"/>
        <v>1500.0486400000279</v>
      </c>
      <c r="I346" s="173">
        <f t="shared" si="13"/>
        <v>2.0311645386173343</v>
      </c>
    </row>
    <row r="347" spans="8:9">
      <c r="H347" s="94">
        <f t="shared" si="14"/>
        <v>1500.048960000028</v>
      </c>
      <c r="I347" s="173">
        <f t="shared" si="13"/>
        <v>2.0602952399859249</v>
      </c>
    </row>
    <row r="348" spans="8:9">
      <c r="H348" s="94">
        <f t="shared" si="14"/>
        <v>1500.0492800000281</v>
      </c>
      <c r="I348" s="173">
        <f t="shared" si="13"/>
        <v>2.0897099844193812</v>
      </c>
    </row>
    <row r="349" spans="8:9">
      <c r="H349" s="94">
        <f t="shared" si="14"/>
        <v>1500.0496000000282</v>
      </c>
      <c r="I349" s="173">
        <f t="shared" si="13"/>
        <v>2.1194090353450914</v>
      </c>
    </row>
    <row r="350" spans="8:9">
      <c r="H350" s="94">
        <f t="shared" si="14"/>
        <v>1500.0499200000284</v>
      </c>
      <c r="I350" s="173">
        <f t="shared" si="13"/>
        <v>2.1493926049701231</v>
      </c>
    </row>
    <row r="351" spans="8:9">
      <c r="H351" s="94">
        <f t="shared" si="14"/>
        <v>1500.0502400000285</v>
      </c>
      <c r="I351" s="173">
        <f t="shared" si="13"/>
        <v>2.1796608534985857</v>
      </c>
    </row>
    <row r="352" spans="8:9">
      <c r="H352" s="94">
        <f t="shared" si="14"/>
        <v>1500.0505600000286</v>
      </c>
      <c r="I352" s="173">
        <f t="shared" si="13"/>
        <v>2.2102138883546512</v>
      </c>
    </row>
    <row r="353" spans="8:9">
      <c r="H353" s="94">
        <f t="shared" si="14"/>
        <v>1500.0508800000287</v>
      </c>
      <c r="I353" s="173">
        <f t="shared" si="13"/>
        <v>2.2410517634116194</v>
      </c>
    </row>
    <row r="354" spans="8:9">
      <c r="H354" s="94">
        <f t="shared" si="14"/>
        <v>1500.0512000000288</v>
      </c>
      <c r="I354" s="173">
        <f t="shared" si="13"/>
        <v>2.2721744782274076</v>
      </c>
    </row>
    <row r="355" spans="8:9">
      <c r="H355" s="94">
        <f t="shared" si="14"/>
        <v>1500.0515200000289</v>
      </c>
      <c r="I355" s="173">
        <f t="shared" si="13"/>
        <v>2.3035819772868482</v>
      </c>
    </row>
    <row r="356" spans="8:9">
      <c r="H356" s="94">
        <f t="shared" si="14"/>
        <v>1500.051840000029</v>
      </c>
      <c r="I356" s="173">
        <f t="shared" si="13"/>
        <v>2.335274149251183</v>
      </c>
    </row>
    <row r="357" spans="8:9">
      <c r="H357" s="94">
        <f t="shared" si="14"/>
        <v>1500.0521600000291</v>
      </c>
      <c r="I357" s="173">
        <f t="shared" si="13"/>
        <v>2.3672508262151482</v>
      </c>
    </row>
    <row r="358" spans="8:9">
      <c r="H358" s="94">
        <f t="shared" si="14"/>
        <v>1500.0524800000292</v>
      </c>
      <c r="I358" s="173">
        <f t="shared" si="13"/>
        <v>2.3995117829720405</v>
      </c>
    </row>
    <row r="359" spans="8:9">
      <c r="H359" s="94">
        <f t="shared" si="14"/>
        <v>1500.0528000000293</v>
      </c>
      <c r="I359" s="173">
        <f t="shared" si="13"/>
        <v>2.4320567362871492</v>
      </c>
    </row>
    <row r="360" spans="8:9">
      <c r="H360" s="94">
        <f t="shared" si="14"/>
        <v>1500.0531200000294</v>
      </c>
      <c r="I360" s="173">
        <f t="shared" si="13"/>
        <v>2.4648853441799701</v>
      </c>
    </row>
    <row r="361" spans="8:9">
      <c r="H361" s="94">
        <f t="shared" si="14"/>
        <v>1500.0534400000295</v>
      </c>
      <c r="I361" s="173">
        <f t="shared" si="13"/>
        <v>2.4979972052155746</v>
      </c>
    </row>
    <row r="362" spans="8:9">
      <c r="H362" s="94">
        <f t="shared" si="14"/>
        <v>1500.0537600000296</v>
      </c>
      <c r="I362" s="173">
        <f t="shared" si="13"/>
        <v>2.5313918578055512</v>
      </c>
    </row>
    <row r="363" spans="8:9">
      <c r="H363" s="94">
        <f t="shared" si="14"/>
        <v>1500.0540800000297</v>
      </c>
      <c r="I363" s="173">
        <f t="shared" si="13"/>
        <v>2.5650687795189073</v>
      </c>
    </row>
    <row r="364" spans="8:9">
      <c r="H364" s="94">
        <f t="shared" si="14"/>
        <v>1500.0544000000298</v>
      </c>
      <c r="I364" s="173">
        <f t="shared" si="13"/>
        <v>2.5990273864033342</v>
      </c>
    </row>
    <row r="365" spans="8:9">
      <c r="H365" s="94">
        <f t="shared" si="14"/>
        <v>1500.0547200000299</v>
      </c>
      <c r="I365" s="173">
        <f t="shared" si="13"/>
        <v>2.6332670323172418</v>
      </c>
    </row>
    <row r="366" spans="8:9">
      <c r="H366" s="94">
        <f t="shared" si="14"/>
        <v>1500.05504000003</v>
      </c>
      <c r="I366" s="173">
        <f t="shared" si="13"/>
        <v>2.6677870082729567</v>
      </c>
    </row>
    <row r="367" spans="8:9">
      <c r="H367" s="94">
        <f t="shared" si="14"/>
        <v>1500.0553600000301</v>
      </c>
      <c r="I367" s="173">
        <f t="shared" si="13"/>
        <v>2.7025865417914892</v>
      </c>
    </row>
    <row r="368" spans="8:9">
      <c r="H368" s="94">
        <f t="shared" si="14"/>
        <v>1500.0556800000302</v>
      </c>
      <c r="I368" s="173">
        <f t="shared" si="13"/>
        <v>2.7376647962692697</v>
      </c>
    </row>
    <row r="369" spans="8:9">
      <c r="H369" s="94">
        <f t="shared" si="14"/>
        <v>1500.0560000000303</v>
      </c>
      <c r="I369" s="173">
        <f t="shared" si="13"/>
        <v>2.7730208703572576</v>
      </c>
    </row>
    <row r="370" spans="8:9">
      <c r="H370" s="94">
        <f t="shared" si="14"/>
        <v>1500.0563200000304</v>
      </c>
      <c r="I370" s="173">
        <f t="shared" si="13"/>
        <v>2.8086537973528243</v>
      </c>
    </row>
    <row r="371" spans="8:9">
      <c r="H371" s="94">
        <f t="shared" si="14"/>
        <v>1500.0566400000305</v>
      </c>
      <c r="I371" s="173">
        <f t="shared" si="13"/>
        <v>2.8445625446048077</v>
      </c>
    </row>
    <row r="372" spans="8:9">
      <c r="H372" s="94">
        <f t="shared" si="14"/>
        <v>1500.0569600000306</v>
      </c>
      <c r="I372" s="173">
        <f t="shared" si="13"/>
        <v>2.8807460129321436</v>
      </c>
    </row>
    <row r="373" spans="8:9">
      <c r="H373" s="94">
        <f t="shared" si="14"/>
        <v>1500.0572800000307</v>
      </c>
      <c r="I373" s="173">
        <f t="shared" si="13"/>
        <v>2.9172030360564642</v>
      </c>
    </row>
    <row r="374" spans="8:9">
      <c r="H374" s="94">
        <f t="shared" si="14"/>
        <v>1500.0576000000308</v>
      </c>
      <c r="I374" s="173">
        <f t="shared" si="13"/>
        <v>2.9539323800490784</v>
      </c>
    </row>
    <row r="375" spans="8:9">
      <c r="H375" s="94">
        <f t="shared" si="14"/>
        <v>1500.0579200000309</v>
      </c>
      <c r="I375" s="173">
        <f t="shared" si="13"/>
        <v>2.9909327427927046</v>
      </c>
    </row>
    <row r="376" spans="8:9">
      <c r="H376" s="94">
        <f t="shared" si="14"/>
        <v>1500.058240000031</v>
      </c>
      <c r="I376" s="173">
        <f t="shared" si="13"/>
        <v>3.0282027534583795</v>
      </c>
    </row>
    <row r="377" spans="8:9">
      <c r="H377" s="94">
        <f t="shared" si="14"/>
        <v>1500.0585600000311</v>
      </c>
      <c r="I377" s="173">
        <f t="shared" si="13"/>
        <v>3.065740971997915</v>
      </c>
    </row>
    <row r="378" spans="8:9">
      <c r="H378" s="94">
        <f t="shared" si="14"/>
        <v>1500.0588800000312</v>
      </c>
      <c r="I378" s="173">
        <f t="shared" si="13"/>
        <v>3.1035458886523011</v>
      </c>
    </row>
    <row r="379" spans="8:9">
      <c r="H379" s="94">
        <f t="shared" si="14"/>
        <v>1500.0592000000313</v>
      </c>
      <c r="I379" s="173">
        <f t="shared" si="13"/>
        <v>3.1416159234764458</v>
      </c>
    </row>
    <row r="380" spans="8:9">
      <c r="H380" s="94">
        <f t="shared" si="14"/>
        <v>1500.0595200000314</v>
      </c>
      <c r="I380" s="173">
        <f t="shared" si="13"/>
        <v>3.1799494258806384</v>
      </c>
    </row>
    <row r="381" spans="8:9">
      <c r="H381" s="94">
        <f t="shared" si="14"/>
        <v>1500.0598400000315</v>
      </c>
      <c r="I381" s="173">
        <f t="shared" si="13"/>
        <v>3.2185446741891082</v>
      </c>
    </row>
    <row r="382" spans="8:9">
      <c r="H382" s="94">
        <f t="shared" si="14"/>
        <v>1500.0601600000316</v>
      </c>
      <c r="I382" s="173">
        <f t="shared" si="13"/>
        <v>3.2573998752160764</v>
      </c>
    </row>
    <row r="383" spans="8:9">
      <c r="H383" s="94">
        <f t="shared" si="14"/>
        <v>1500.0604800000317</v>
      </c>
      <c r="I383" s="173">
        <f t="shared" si="13"/>
        <v>3.296513163859669</v>
      </c>
    </row>
    <row r="384" spans="8:9">
      <c r="H384" s="94">
        <f t="shared" si="14"/>
        <v>1500.0608000000318</v>
      </c>
      <c r="I384" s="173">
        <f t="shared" si="13"/>
        <v>3.3358826027140589</v>
      </c>
    </row>
    <row r="385" spans="8:9">
      <c r="H385" s="94">
        <f t="shared" si="14"/>
        <v>1500.0611200000319</v>
      </c>
      <c r="I385" s="173">
        <f t="shared" si="13"/>
        <v>3.375506181700219</v>
      </c>
    </row>
    <row r="386" spans="8:9">
      <c r="H386" s="94">
        <f t="shared" si="14"/>
        <v>1500.061440000032</v>
      </c>
      <c r="I386" s="173">
        <f t="shared" si="13"/>
        <v>3.4153818177156436</v>
      </c>
    </row>
    <row r="387" spans="8:9">
      <c r="H387" s="94">
        <f t="shared" si="14"/>
        <v>1500.0617600000321</v>
      </c>
      <c r="I387" s="173">
        <f t="shared" si="13"/>
        <v>3.4555073543034065</v>
      </c>
    </row>
    <row r="388" spans="8:9">
      <c r="H388" s="94">
        <f t="shared" si="14"/>
        <v>1500.0620800000322</v>
      </c>
      <c r="I388" s="173">
        <f t="shared" si="13"/>
        <v>3.4958805613409067</v>
      </c>
    </row>
    <row r="389" spans="8:9">
      <c r="H389" s="94">
        <f t="shared" si="14"/>
        <v>1500.0624000000323</v>
      </c>
      <c r="I389" s="173">
        <f t="shared" ref="I389:I452" si="15">EXP(-((H389-$C$7)^2)/(2*$C$23^2))/(SQRT(2*PI())*$C$23)</f>
        <v>3.536499134748655</v>
      </c>
    </row>
    <row r="390" spans="8:9">
      <c r="H390" s="94">
        <f t="shared" ref="H390:H453" si="16">H389+$I$65</f>
        <v>1500.0627200000324</v>
      </c>
      <c r="I390" s="173">
        <f t="shared" si="15"/>
        <v>3.5773606962194608</v>
      </c>
    </row>
    <row r="391" spans="8:9">
      <c r="H391" s="94">
        <f t="shared" si="16"/>
        <v>1500.0630400000325</v>
      </c>
      <c r="I391" s="173">
        <f t="shared" si="15"/>
        <v>3.6184627929683453</v>
      </c>
    </row>
    <row r="392" spans="8:9">
      <c r="H392" s="94">
        <f t="shared" si="16"/>
        <v>1500.0633600000326</v>
      </c>
      <c r="I392" s="173">
        <f t="shared" si="15"/>
        <v>3.6598028975035262</v>
      </c>
    </row>
    <row r="393" spans="8:9">
      <c r="H393" s="94">
        <f t="shared" si="16"/>
        <v>1500.0636800000327</v>
      </c>
      <c r="I393" s="173">
        <f t="shared" si="15"/>
        <v>3.7013784074188116</v>
      </c>
    </row>
    <row r="394" spans="8:9">
      <c r="H394" s="94">
        <f t="shared" si="16"/>
        <v>1500.0640000000328</v>
      </c>
      <c r="I394" s="173">
        <f t="shared" si="15"/>
        <v>3.7431866452077225</v>
      </c>
    </row>
    <row r="395" spans="8:9">
      <c r="H395" s="94">
        <f t="shared" si="16"/>
        <v>1500.0643200000329</v>
      </c>
      <c r="I395" s="173">
        <f t="shared" si="15"/>
        <v>3.7852248580996575</v>
      </c>
    </row>
    <row r="396" spans="8:9">
      <c r="H396" s="94">
        <f t="shared" si="16"/>
        <v>1500.064640000033</v>
      </c>
      <c r="I396" s="173">
        <f t="shared" si="15"/>
        <v>3.8274902179184318</v>
      </c>
    </row>
    <row r="397" spans="8:9">
      <c r="H397" s="94">
        <f t="shared" si="16"/>
        <v>1500.0649600000331</v>
      </c>
      <c r="I397" s="173">
        <f t="shared" si="15"/>
        <v>3.8699798209634819</v>
      </c>
    </row>
    <row r="398" spans="8:9">
      <c r="H398" s="94">
        <f t="shared" si="16"/>
        <v>1500.0652800000332</v>
      </c>
      <c r="I398" s="173">
        <f t="shared" si="15"/>
        <v>3.9126906879140346</v>
      </c>
    </row>
    <row r="399" spans="8:9">
      <c r="H399" s="94">
        <f t="shared" si="16"/>
        <v>1500.0656000000333</v>
      </c>
      <c r="I399" s="173">
        <f t="shared" si="15"/>
        <v>3.9556197637565584</v>
      </c>
    </row>
    <row r="400" spans="8:9">
      <c r="H400" s="94">
        <f t="shared" si="16"/>
        <v>1500.0659200000334</v>
      </c>
      <c r="I400" s="173">
        <f t="shared" si="15"/>
        <v>3.9987639177357446</v>
      </c>
    </row>
    <row r="401" spans="8:9">
      <c r="H401" s="94">
        <f t="shared" si="16"/>
        <v>1500.0662400000335</v>
      </c>
      <c r="I401" s="173">
        <f t="shared" si="15"/>
        <v>4.0421199433293351</v>
      </c>
    </row>
    <row r="402" spans="8:9">
      <c r="H402" s="94">
        <f t="shared" si="16"/>
        <v>1500.0665600000336</v>
      </c>
      <c r="I402" s="173">
        <f t="shared" si="15"/>
        <v>4.0856845582470411</v>
      </c>
    </row>
    <row r="403" spans="8:9">
      <c r="H403" s="94">
        <f t="shared" si="16"/>
        <v>1500.0668800000337</v>
      </c>
      <c r="I403" s="173">
        <f t="shared" si="15"/>
        <v>4.129454404453833</v>
      </c>
    </row>
    <row r="404" spans="8:9">
      <c r="H404" s="94">
        <f t="shared" si="16"/>
        <v>1500.0672000000338</v>
      </c>
      <c r="I404" s="173">
        <f t="shared" si="15"/>
        <v>4.1734260482178405</v>
      </c>
    </row>
    <row r="405" spans="8:9">
      <c r="H405" s="94">
        <f t="shared" si="16"/>
        <v>1500.0675200000339</v>
      </c>
      <c r="I405" s="173">
        <f t="shared" si="15"/>
        <v>4.2175959801831286</v>
      </c>
    </row>
    <row r="406" spans="8:9">
      <c r="H406" s="94">
        <f t="shared" si="16"/>
        <v>1500.067840000034</v>
      </c>
      <c r="I406" s="173">
        <f t="shared" si="15"/>
        <v>4.2619606154675749</v>
      </c>
    </row>
    <row r="407" spans="8:9">
      <c r="H407" s="94">
        <f t="shared" si="16"/>
        <v>1500.0681600000341</v>
      </c>
      <c r="I407" s="173">
        <f t="shared" si="15"/>
        <v>4.3065162937860775</v>
      </c>
    </row>
    <row r="408" spans="8:9">
      <c r="H408" s="94">
        <f t="shared" si="16"/>
        <v>1500.0684800000342</v>
      </c>
      <c r="I408" s="173">
        <f t="shared" si="15"/>
        <v>4.3512592795993186</v>
      </c>
    </row>
    <row r="409" spans="8:9">
      <c r="H409" s="94">
        <f t="shared" si="16"/>
        <v>1500.0688000000343</v>
      </c>
      <c r="I409" s="173">
        <f t="shared" si="15"/>
        <v>4.3961857622883018</v>
      </c>
    </row>
    <row r="410" spans="8:9">
      <c r="H410" s="94">
        <f t="shared" si="16"/>
        <v>1500.0691200000344</v>
      </c>
      <c r="I410" s="173">
        <f t="shared" si="15"/>
        <v>4.4412918563548427</v>
      </c>
    </row>
    <row r="411" spans="8:9">
      <c r="H411" s="94">
        <f t="shared" si="16"/>
        <v>1500.0694400000345</v>
      </c>
      <c r="I411" s="173">
        <f t="shared" si="15"/>
        <v>4.486573601648236</v>
      </c>
    </row>
    <row r="412" spans="8:9">
      <c r="H412" s="94">
        <f t="shared" si="16"/>
        <v>1500.0697600000346</v>
      </c>
      <c r="I412" s="173">
        <f t="shared" si="15"/>
        <v>4.5320269636182511</v>
      </c>
    </row>
    <row r="413" spans="8:9">
      <c r="H413" s="94">
        <f t="shared" si="16"/>
        <v>1500.0700800000347</v>
      </c>
      <c r="I413" s="173">
        <f t="shared" si="15"/>
        <v>4.5776478335946571</v>
      </c>
    </row>
    <row r="414" spans="8:9">
      <c r="H414" s="94">
        <f t="shared" si="16"/>
        <v>1500.0704000000349</v>
      </c>
      <c r="I414" s="173">
        <f t="shared" si="15"/>
        <v>4.6234320290934114</v>
      </c>
    </row>
    <row r="415" spans="8:9">
      <c r="H415" s="94">
        <f t="shared" si="16"/>
        <v>1500.070720000035</v>
      </c>
      <c r="I415" s="173">
        <f t="shared" si="15"/>
        <v>4.6693752941496918</v>
      </c>
    </row>
    <row r="416" spans="8:9">
      <c r="H416" s="94">
        <f t="shared" si="16"/>
        <v>1500.0710400000351</v>
      </c>
      <c r="I416" s="173">
        <f t="shared" si="15"/>
        <v>4.7154732996778899</v>
      </c>
    </row>
    <row r="417" spans="8:9">
      <c r="H417" s="94">
        <f t="shared" si="16"/>
        <v>1500.0713600000352</v>
      </c>
      <c r="I417" s="173">
        <f t="shared" si="15"/>
        <v>4.7617216438587153</v>
      </c>
    </row>
    <row r="418" spans="8:9">
      <c r="H418" s="94">
        <f t="shared" si="16"/>
        <v>1500.0716800000353</v>
      </c>
      <c r="I418" s="173">
        <f t="shared" si="15"/>
        <v>4.8081158525535175</v>
      </c>
    </row>
    <row r="419" spans="8:9">
      <c r="H419" s="94">
        <f t="shared" si="16"/>
        <v>1500.0720000000354</v>
      </c>
      <c r="I419" s="173">
        <f t="shared" si="15"/>
        <v>4.8546513797459365</v>
      </c>
    </row>
    <row r="420" spans="8:9">
      <c r="H420" s="94">
        <f t="shared" si="16"/>
        <v>1500.0723200000355</v>
      </c>
      <c r="I420" s="173">
        <f t="shared" si="15"/>
        <v>4.9013236080109941</v>
      </c>
    </row>
    <row r="421" spans="8:9">
      <c r="H421" s="94">
        <f t="shared" si="16"/>
        <v>1500.0726400000356</v>
      </c>
      <c r="I421" s="173">
        <f t="shared" si="15"/>
        <v>4.9481278490116827</v>
      </c>
    </row>
    <row r="422" spans="8:9">
      <c r="H422" s="94">
        <f t="shared" si="16"/>
        <v>1500.0729600000357</v>
      </c>
      <c r="I422" s="173">
        <f t="shared" si="15"/>
        <v>4.9950593440231623</v>
      </c>
    </row>
    <row r="423" spans="8:9">
      <c r="H423" s="94">
        <f t="shared" si="16"/>
        <v>1500.0732800000358</v>
      </c>
      <c r="I423" s="173">
        <f t="shared" si="15"/>
        <v>5.0421132644845983</v>
      </c>
    </row>
    <row r="424" spans="8:9">
      <c r="H424" s="94">
        <f t="shared" si="16"/>
        <v>1500.0736000000359</v>
      </c>
      <c r="I424" s="173">
        <f t="shared" si="15"/>
        <v>5.0892847125787073</v>
      </c>
    </row>
    <row r="425" spans="8:9">
      <c r="H425" s="94">
        <f t="shared" si="16"/>
        <v>1500.073920000036</v>
      </c>
      <c r="I425" s="173">
        <f t="shared" si="15"/>
        <v>5.1365687218390432</v>
      </c>
    </row>
    <row r="426" spans="8:9">
      <c r="H426" s="94">
        <f t="shared" si="16"/>
        <v>1500.0742400000361</v>
      </c>
      <c r="I426" s="173">
        <f t="shared" si="15"/>
        <v>5.1839602577850625</v>
      </c>
    </row>
    <row r="427" spans="8:9">
      <c r="H427" s="94">
        <f t="shared" si="16"/>
        <v>1500.0745600000362</v>
      </c>
      <c r="I427" s="173">
        <f t="shared" si="15"/>
        <v>5.2314542185849655</v>
      </c>
    </row>
    <row r="428" spans="8:9">
      <c r="H428" s="94">
        <f t="shared" si="16"/>
        <v>1500.0748800000363</v>
      </c>
      <c r="I428" s="173">
        <f t="shared" si="15"/>
        <v>5.2790454357463261</v>
      </c>
    </row>
    <row r="429" spans="8:9">
      <c r="H429" s="94">
        <f t="shared" si="16"/>
        <v>1500.0752000000364</v>
      </c>
      <c r="I429" s="173">
        <f t="shared" si="15"/>
        <v>5.3267286748345084</v>
      </c>
    </row>
    <row r="430" spans="8:9">
      <c r="H430" s="94">
        <f t="shared" si="16"/>
        <v>1500.0755200000365</v>
      </c>
      <c r="I430" s="173">
        <f t="shared" si="15"/>
        <v>5.3744986362188172</v>
      </c>
    </row>
    <row r="431" spans="8:9">
      <c r="H431" s="94">
        <f t="shared" si="16"/>
        <v>1500.0758400000366</v>
      </c>
      <c r="I431" s="173">
        <f t="shared" si="15"/>
        <v>5.4223499558464008</v>
      </c>
    </row>
    <row r="432" spans="8:9">
      <c r="H432" s="94">
        <f t="shared" si="16"/>
        <v>1500.0761600000367</v>
      </c>
      <c r="I432" s="173">
        <f t="shared" si="15"/>
        <v>5.4702772060437903</v>
      </c>
    </row>
    <row r="433" spans="8:9">
      <c r="H433" s="94">
        <f t="shared" si="16"/>
        <v>1500.0764800000368</v>
      </c>
      <c r="I433" s="173">
        <f t="shared" si="15"/>
        <v>5.5182748963460773</v>
      </c>
    </row>
    <row r="434" spans="8:9">
      <c r="H434" s="94">
        <f t="shared" si="16"/>
        <v>1500.0768000000369</v>
      </c>
      <c r="I434" s="173">
        <f t="shared" si="15"/>
        <v>5.5663374743536078</v>
      </c>
    </row>
    <row r="435" spans="8:9">
      <c r="H435" s="94">
        <f t="shared" si="16"/>
        <v>1500.077120000037</v>
      </c>
      <c r="I435" s="173">
        <f t="shared" si="15"/>
        <v>5.6144593266161351</v>
      </c>
    </row>
    <row r="436" spans="8:9">
      <c r="H436" s="94">
        <f t="shared" si="16"/>
        <v>1500.0774400000371</v>
      </c>
      <c r="I436" s="173">
        <f t="shared" si="15"/>
        <v>5.6626347795443319</v>
      </c>
    </row>
    <row r="437" spans="8:9">
      <c r="H437" s="94">
        <f t="shared" si="16"/>
        <v>1500.0777600000372</v>
      </c>
      <c r="I437" s="173">
        <f t="shared" si="15"/>
        <v>5.7108581003485117</v>
      </c>
    </row>
    <row r="438" spans="8:9">
      <c r="H438" s="94">
        <f t="shared" si="16"/>
        <v>1500.0780800000373</v>
      </c>
      <c r="I438" s="173">
        <f t="shared" si="15"/>
        <v>5.7591234980044881</v>
      </c>
    </row>
    <row r="439" spans="8:9">
      <c r="H439" s="94">
        <f t="shared" si="16"/>
        <v>1500.0784000000374</v>
      </c>
      <c r="I439" s="173">
        <f t="shared" si="15"/>
        <v>5.8074251242463832</v>
      </c>
    </row>
    <row r="440" spans="8:9">
      <c r="H440" s="94">
        <f t="shared" si="16"/>
        <v>1500.0787200000375</v>
      </c>
      <c r="I440" s="173">
        <f t="shared" si="15"/>
        <v>5.8557570745862666</v>
      </c>
    </row>
    <row r="441" spans="8:9">
      <c r="H441" s="94">
        <f t="shared" si="16"/>
        <v>1500.0790400000376</v>
      </c>
      <c r="I441" s="173">
        <f t="shared" si="15"/>
        <v>5.9041133893604352</v>
      </c>
    </row>
    <row r="442" spans="8:9">
      <c r="H442" s="94">
        <f t="shared" si="16"/>
        <v>1500.0793600000377</v>
      </c>
      <c r="I442" s="173">
        <f t="shared" si="15"/>
        <v>5.9524880548021644</v>
      </c>
    </row>
    <row r="443" spans="8:9">
      <c r="H443" s="94">
        <f t="shared" si="16"/>
        <v>1500.0796800000378</v>
      </c>
      <c r="I443" s="173">
        <f t="shared" si="15"/>
        <v>6.0008750041407426</v>
      </c>
    </row>
    <row r="444" spans="8:9">
      <c r="H444" s="94">
        <f t="shared" si="16"/>
        <v>1500.0800000000379</v>
      </c>
      <c r="I444" s="173">
        <f t="shared" si="15"/>
        <v>6.049268118726566</v>
      </c>
    </row>
    <row r="445" spans="8:9">
      <c r="H445" s="94">
        <f t="shared" si="16"/>
        <v>1500.080320000038</v>
      </c>
      <c r="I445" s="173">
        <f t="shared" si="15"/>
        <v>6.0976612291820906</v>
      </c>
    </row>
    <row r="446" spans="8:9">
      <c r="H446" s="94">
        <f t="shared" si="16"/>
        <v>1500.0806400000381</v>
      </c>
      <c r="I446" s="173">
        <f t="shared" si="15"/>
        <v>6.1460481165783962</v>
      </c>
    </row>
    <row r="447" spans="8:9">
      <c r="H447" s="94">
        <f t="shared" si="16"/>
        <v>1500.0809600000382</v>
      </c>
      <c r="I447" s="173">
        <f t="shared" si="15"/>
        <v>6.1944225136371216</v>
      </c>
    </row>
    <row r="448" spans="8:9">
      <c r="H448" s="94">
        <f t="shared" si="16"/>
        <v>1500.0812800000383</v>
      </c>
      <c r="I448" s="173">
        <f t="shared" si="15"/>
        <v>6.242778105957508</v>
      </c>
    </row>
    <row r="449" spans="8:9">
      <c r="H449" s="94">
        <f t="shared" si="16"/>
        <v>1500.0816000000384</v>
      </c>
      <c r="I449" s="173">
        <f t="shared" si="15"/>
        <v>6.2911085332682743</v>
      </c>
    </row>
    <row r="450" spans="8:9">
      <c r="H450" s="94">
        <f t="shared" si="16"/>
        <v>1500.0819200000385</v>
      </c>
      <c r="I450" s="173">
        <f t="shared" si="15"/>
        <v>6.33940739070405</v>
      </c>
    </row>
    <row r="451" spans="8:9">
      <c r="H451" s="94">
        <f t="shared" si="16"/>
        <v>1500.0822400000386</v>
      </c>
      <c r="I451" s="173">
        <f t="shared" si="15"/>
        <v>6.3876682301060388</v>
      </c>
    </row>
    <row r="452" spans="8:9">
      <c r="H452" s="94">
        <f t="shared" si="16"/>
        <v>1500.0825600000387</v>
      </c>
      <c r="I452" s="173">
        <f t="shared" si="15"/>
        <v>6.4358845613466364</v>
      </c>
    </row>
    <row r="453" spans="8:9">
      <c r="H453" s="94">
        <f t="shared" si="16"/>
        <v>1500.0828800000388</v>
      </c>
      <c r="I453" s="173">
        <f t="shared" ref="I453:I516" si="17">EXP(-((H453-$C$7)^2)/(2*$C$23^2))/(SQRT(2*PI())*$C$23)</f>
        <v>6.4840498536776323</v>
      </c>
    </row>
    <row r="454" spans="8:9">
      <c r="H454" s="94">
        <f t="shared" ref="H454:H517" si="18">H453+$I$65</f>
        <v>1500.0832000000389</v>
      </c>
      <c r="I454" s="173">
        <f t="shared" si="17"/>
        <v>6.532157537101706</v>
      </c>
    </row>
    <row r="455" spans="8:9">
      <c r="H455" s="94">
        <f t="shared" si="18"/>
        <v>1500.083520000039</v>
      </c>
      <c r="I455" s="173">
        <f t="shared" si="17"/>
        <v>6.5802010037668079</v>
      </c>
    </row>
    <row r="456" spans="8:9">
      <c r="H456" s="94">
        <f t="shared" si="18"/>
        <v>1500.0838400000391</v>
      </c>
      <c r="I456" s="173">
        <f t="shared" si="17"/>
        <v>6.6281736093831096</v>
      </c>
    </row>
    <row r="457" spans="8:9">
      <c r="H457" s="94">
        <f t="shared" si="18"/>
        <v>1500.0841600000392</v>
      </c>
      <c r="I457" s="173">
        <f t="shared" si="17"/>
        <v>6.6760686746621154</v>
      </c>
    </row>
    <row r="458" spans="8:9">
      <c r="H458" s="94">
        <f t="shared" si="18"/>
        <v>1500.0844800000393</v>
      </c>
      <c r="I458" s="173">
        <f t="shared" si="17"/>
        <v>6.7238794867775562</v>
      </c>
    </row>
    <row r="459" spans="8:9">
      <c r="H459" s="94">
        <f t="shared" si="18"/>
        <v>1500.0848000000394</v>
      </c>
      <c r="I459" s="173">
        <f t="shared" si="17"/>
        <v>6.7715993008476438</v>
      </c>
    </row>
    <row r="460" spans="8:9">
      <c r="H460" s="94">
        <f t="shared" si="18"/>
        <v>1500.0851200000395</v>
      </c>
      <c r="I460" s="173">
        <f t="shared" si="17"/>
        <v>6.8192213414383023</v>
      </c>
    </row>
    <row r="461" spans="8:9">
      <c r="H461" s="94">
        <f t="shared" si="18"/>
        <v>1500.0854400000396</v>
      </c>
      <c r="I461" s="173">
        <f t="shared" si="17"/>
        <v>6.866738804086908</v>
      </c>
    </row>
    <row r="462" spans="8:9">
      <c r="H462" s="94">
        <f t="shared" si="18"/>
        <v>1500.0857600000397</v>
      </c>
      <c r="I462" s="173">
        <f t="shared" si="17"/>
        <v>6.9141448568461312</v>
      </c>
    </row>
    <row r="463" spans="8:9">
      <c r="H463" s="94">
        <f t="shared" si="18"/>
        <v>1500.0860800000398</v>
      </c>
      <c r="I463" s="173">
        <f t="shared" si="17"/>
        <v>6.9614326418473924</v>
      </c>
    </row>
    <row r="464" spans="8:9">
      <c r="H464" s="94">
        <f t="shared" si="18"/>
        <v>1500.0864000000399</v>
      </c>
      <c r="I464" s="173">
        <f t="shared" si="17"/>
        <v>7.0085952768835087</v>
      </c>
    </row>
    <row r="465" spans="8:9">
      <c r="H465" s="94">
        <f t="shared" si="18"/>
        <v>1500.08672000004</v>
      </c>
      <c r="I465" s="173">
        <f t="shared" si="17"/>
        <v>7.0556258570100079</v>
      </c>
    </row>
    <row r="466" spans="8:9">
      <c r="H466" s="94">
        <f t="shared" si="18"/>
        <v>1500.0870400000401</v>
      </c>
      <c r="I466" s="173">
        <f t="shared" si="17"/>
        <v>7.1025174561646551</v>
      </c>
    </row>
    <row r="467" spans="8:9">
      <c r="H467" s="94">
        <f t="shared" si="18"/>
        <v>1500.0873600000402</v>
      </c>
      <c r="I467" s="173">
        <f t="shared" si="17"/>
        <v>7.1492631288046731</v>
      </c>
    </row>
    <row r="468" spans="8:9">
      <c r="H468" s="94">
        <f t="shared" si="18"/>
        <v>1500.0876800000403</v>
      </c>
      <c r="I468" s="173">
        <f t="shared" si="17"/>
        <v>7.1958559115611571</v>
      </c>
    </row>
    <row r="469" spans="8:9">
      <c r="H469" s="94">
        <f t="shared" si="18"/>
        <v>1500.0880000000404</v>
      </c>
      <c r="I469" s="173">
        <f t="shared" si="17"/>
        <v>7.242288824910144</v>
      </c>
    </row>
    <row r="470" spans="8:9">
      <c r="H470" s="94">
        <f t="shared" si="18"/>
        <v>1500.0883200000405</v>
      </c>
      <c r="I470" s="173">
        <f t="shared" si="17"/>
        <v>7.2885548748598277</v>
      </c>
    </row>
    <row r="471" spans="8:9">
      <c r="H471" s="94">
        <f t="shared" si="18"/>
        <v>1500.0886400000406</v>
      </c>
      <c r="I471" s="173">
        <f t="shared" si="17"/>
        <v>7.3346470546533356</v>
      </c>
    </row>
    <row r="472" spans="8:9">
      <c r="H472" s="94">
        <f t="shared" si="18"/>
        <v>1500.0889600000407</v>
      </c>
      <c r="I472" s="173">
        <f t="shared" si="17"/>
        <v>7.3805583464865636</v>
      </c>
    </row>
    <row r="473" spans="8:9">
      <c r="H473" s="94">
        <f t="shared" si="18"/>
        <v>1500.0892800000408</v>
      </c>
      <c r="I473" s="173">
        <f t="shared" si="17"/>
        <v>7.4262817232404501</v>
      </c>
    </row>
    <row r="474" spans="8:9">
      <c r="H474" s="94">
        <f t="shared" si="18"/>
        <v>1500.0896000000409</v>
      </c>
      <c r="I474" s="173">
        <f t="shared" si="17"/>
        <v>7.4718101502271619</v>
      </c>
    </row>
    <row r="475" spans="8:9">
      <c r="H475" s="94">
        <f t="shared" si="18"/>
        <v>1500.089920000041</v>
      </c>
      <c r="I475" s="173">
        <f t="shared" si="17"/>
        <v>7.5171365869495617</v>
      </c>
    </row>
    <row r="476" spans="8:9">
      <c r="H476" s="94">
        <f t="shared" si="18"/>
        <v>1500.0902400000411</v>
      </c>
      <c r="I476" s="173">
        <f t="shared" si="17"/>
        <v>7.5622539888733966</v>
      </c>
    </row>
    <row r="477" spans="8:9">
      <c r="H477" s="94">
        <f t="shared" si="18"/>
        <v>1500.0905600000413</v>
      </c>
      <c r="I477" s="173">
        <f t="shared" si="17"/>
        <v>7.6071553092115911</v>
      </c>
    </row>
    <row r="478" spans="8:9">
      <c r="H478" s="94">
        <f t="shared" si="18"/>
        <v>1500.0908800000414</v>
      </c>
      <c r="I478" s="173">
        <f t="shared" si="17"/>
        <v>7.6518335007200191</v>
      </c>
    </row>
    <row r="479" spans="8:9">
      <c r="H479" s="94">
        <f t="shared" si="18"/>
        <v>1500.0912000000415</v>
      </c>
      <c r="I479" s="173">
        <f t="shared" si="17"/>
        <v>7.6962815175041488</v>
      </c>
    </row>
    <row r="480" spans="8:9">
      <c r="H480" s="94">
        <f t="shared" si="18"/>
        <v>1500.0915200000416</v>
      </c>
      <c r="I480" s="173">
        <f t="shared" si="17"/>
        <v>7.7404923168359243</v>
      </c>
    </row>
    <row r="481" spans="8:9">
      <c r="H481" s="94">
        <f t="shared" si="18"/>
        <v>1500.0918400000417</v>
      </c>
      <c r="I481" s="173">
        <f t="shared" si="17"/>
        <v>7.7844588609802452</v>
      </c>
    </row>
    <row r="482" spans="8:9">
      <c r="H482" s="94">
        <f t="shared" si="18"/>
        <v>1500.0921600000418</v>
      </c>
      <c r="I482" s="173">
        <f t="shared" si="17"/>
        <v>7.8281741190303835</v>
      </c>
    </row>
    <row r="483" spans="8:9">
      <c r="H483" s="94">
        <f t="shared" si="18"/>
        <v>1500.0924800000419</v>
      </c>
      <c r="I483" s="173">
        <f t="shared" si="17"/>
        <v>7.8716310687517037</v>
      </c>
    </row>
    <row r="484" spans="8:9">
      <c r="H484" s="94">
        <f t="shared" si="18"/>
        <v>1500.092800000042</v>
      </c>
      <c r="I484" s="173">
        <f t="shared" si="17"/>
        <v>7.9148226984330137</v>
      </c>
    </row>
    <row r="485" spans="8:9">
      <c r="H485" s="94">
        <f t="shared" si="18"/>
        <v>1500.0931200000421</v>
      </c>
      <c r="I485" s="173">
        <f t="shared" si="17"/>
        <v>7.9577420087448676</v>
      </c>
    </row>
    <row r="486" spans="8:9">
      <c r="H486" s="94">
        <f t="shared" si="18"/>
        <v>1500.0934400000422</v>
      </c>
      <c r="I486" s="173">
        <f t="shared" si="17"/>
        <v>8.000382014604158</v>
      </c>
    </row>
    <row r="487" spans="8:9">
      <c r="H487" s="94">
        <f t="shared" si="18"/>
        <v>1500.0937600000423</v>
      </c>
      <c r="I487" s="173">
        <f t="shared" si="17"/>
        <v>8.0427357470443059</v>
      </c>
    </row>
    <row r="488" spans="8:9">
      <c r="H488" s="94">
        <f t="shared" si="18"/>
        <v>1500.0940800000424</v>
      </c>
      <c r="I488" s="173">
        <f t="shared" si="17"/>
        <v>8.0847962550903638</v>
      </c>
    </row>
    <row r="489" spans="8:9">
      <c r="H489" s="94">
        <f t="shared" si="18"/>
        <v>1500.0944000000425</v>
      </c>
      <c r="I489" s="173">
        <f t="shared" si="17"/>
        <v>8.1265566076383244</v>
      </c>
    </row>
    <row r="490" spans="8:9">
      <c r="H490" s="94">
        <f t="shared" si="18"/>
        <v>1500.0947200000426</v>
      </c>
      <c r="I490" s="173">
        <f t="shared" si="17"/>
        <v>8.1680098953379563</v>
      </c>
    </row>
    <row r="491" spans="8:9">
      <c r="H491" s="94">
        <f t="shared" si="18"/>
        <v>1500.0950400000427</v>
      </c>
      <c r="I491" s="173">
        <f t="shared" si="17"/>
        <v>8.2091492324784294</v>
      </c>
    </row>
    <row r="492" spans="8:9">
      <c r="H492" s="94">
        <f t="shared" si="18"/>
        <v>1500.0953600000428</v>
      </c>
      <c r="I492" s="173">
        <f t="shared" si="17"/>
        <v>8.2499677588760605</v>
      </c>
    </row>
    <row r="493" spans="8:9">
      <c r="H493" s="94">
        <f t="shared" si="18"/>
        <v>1500.0956800000429</v>
      </c>
      <c r="I493" s="173">
        <f t="shared" si="17"/>
        <v>8.2904586417634043</v>
      </c>
    </row>
    <row r="494" spans="8:9">
      <c r="H494" s="94">
        <f t="shared" si="18"/>
        <v>1500.096000000043</v>
      </c>
      <c r="I494" s="173">
        <f t="shared" si="17"/>
        <v>8.3306150776790346</v>
      </c>
    </row>
    <row r="495" spans="8:9">
      <c r="H495" s="94">
        <f t="shared" si="18"/>
        <v>1500.0963200000431</v>
      </c>
      <c r="I495" s="173">
        <f t="shared" si="17"/>
        <v>8.3704302943572486</v>
      </c>
    </row>
    <row r="496" spans="8:9">
      <c r="H496" s="94">
        <f t="shared" si="18"/>
        <v>1500.0966400000432</v>
      </c>
      <c r="I496" s="173">
        <f t="shared" si="17"/>
        <v>8.4098975526169699</v>
      </c>
    </row>
    <row r="497" spans="8:9">
      <c r="H497" s="94">
        <f t="shared" si="18"/>
        <v>1500.0969600000433</v>
      </c>
      <c r="I497" s="173">
        <f t="shared" si="17"/>
        <v>8.4490101482491404</v>
      </c>
    </row>
    <row r="498" spans="8:9">
      <c r="H498" s="94">
        <f t="shared" si="18"/>
        <v>1500.0972800000434</v>
      </c>
      <c r="I498" s="173">
        <f t="shared" si="17"/>
        <v>8.487761413901854</v>
      </c>
    </row>
    <row r="499" spans="8:9">
      <c r="H499" s="94">
        <f t="shared" si="18"/>
        <v>1500.0976000000435</v>
      </c>
      <c r="I499" s="173">
        <f t="shared" si="17"/>
        <v>8.5261447209624883</v>
      </c>
    </row>
    <row r="500" spans="8:9">
      <c r="H500" s="94">
        <f t="shared" si="18"/>
        <v>1500.0979200000436</v>
      </c>
      <c r="I500" s="173">
        <f t="shared" si="17"/>
        <v>8.5641534814361115</v>
      </c>
    </row>
    <row r="501" spans="8:9">
      <c r="H501" s="94">
        <f t="shared" si="18"/>
        <v>1500.0982400000437</v>
      </c>
      <c r="I501" s="173">
        <f t="shared" si="17"/>
        <v>8.6017811498194146</v>
      </c>
    </row>
    <row r="502" spans="8:9">
      <c r="H502" s="94">
        <f t="shared" si="18"/>
        <v>1500.0985600000438</v>
      </c>
      <c r="I502" s="173">
        <f t="shared" si="17"/>
        <v>8.6390212249694347</v>
      </c>
    </row>
    <row r="503" spans="8:9">
      <c r="H503" s="94">
        <f t="shared" si="18"/>
        <v>1500.0988800000439</v>
      </c>
      <c r="I503" s="173">
        <f t="shared" si="17"/>
        <v>8.6758672519663147</v>
      </c>
    </row>
    <row r="504" spans="8:9">
      <c r="H504" s="94">
        <f t="shared" si="18"/>
        <v>1500.099200000044</v>
      </c>
      <c r="I504" s="173">
        <f t="shared" si="17"/>
        <v>8.7123128239693735</v>
      </c>
    </row>
    <row r="505" spans="8:9">
      <c r="H505" s="94">
        <f t="shared" si="18"/>
        <v>1500.0995200000441</v>
      </c>
      <c r="I505" s="173">
        <f t="shared" si="17"/>
        <v>8.7483515840657251</v>
      </c>
    </row>
    <row r="506" spans="8:9">
      <c r="H506" s="94">
        <f t="shared" si="18"/>
        <v>1500.0998400000442</v>
      </c>
      <c r="I506" s="173">
        <f t="shared" si="17"/>
        <v>8.7839772271107233</v>
      </c>
    </row>
    <row r="507" spans="8:9">
      <c r="H507" s="94">
        <f t="shared" si="18"/>
        <v>1500.1001600000443</v>
      </c>
      <c r="I507" s="173">
        <f t="shared" si="17"/>
        <v>8.8191835015594719</v>
      </c>
    </row>
    <row r="508" spans="8:9">
      <c r="H508" s="94">
        <f t="shared" si="18"/>
        <v>1500.1004800000444</v>
      </c>
      <c r="I508" s="173">
        <f t="shared" si="17"/>
        <v>8.8539642112886643</v>
      </c>
    </row>
    <row r="509" spans="8:9">
      <c r="H509" s="94">
        <f t="shared" si="18"/>
        <v>1500.1008000000445</v>
      </c>
      <c r="I509" s="173">
        <f t="shared" si="17"/>
        <v>8.8883132174080188</v>
      </c>
    </row>
    <row r="510" spans="8:9">
      <c r="H510" s="94">
        <f t="shared" si="18"/>
        <v>1500.1011200000446</v>
      </c>
      <c r="I510" s="173">
        <f t="shared" si="17"/>
        <v>8.9222244400605675</v>
      </c>
    </row>
    <row r="511" spans="8:9">
      <c r="H511" s="94">
        <f t="shared" si="18"/>
        <v>1500.1014400000447</v>
      </c>
      <c r="I511" s="173">
        <f t="shared" si="17"/>
        <v>8.9556918602110507</v>
      </c>
    </row>
    <row r="512" spans="8:9">
      <c r="H512" s="94">
        <f t="shared" si="18"/>
        <v>1500.1017600000448</v>
      </c>
      <c r="I512" s="173">
        <f t="shared" si="17"/>
        <v>8.9887095214217076</v>
      </c>
    </row>
    <row r="513" spans="8:9">
      <c r="H513" s="94">
        <f t="shared" si="18"/>
        <v>1500.1020800000449</v>
      </c>
      <c r="I513" s="173">
        <f t="shared" si="17"/>
        <v>9.0212715316146976</v>
      </c>
    </row>
    <row r="514" spans="8:9">
      <c r="H514" s="94">
        <f t="shared" si="18"/>
        <v>1500.102400000045</v>
      </c>
      <c r="I514" s="173">
        <f t="shared" si="17"/>
        <v>9.0533720648204614</v>
      </c>
    </row>
    <row r="515" spans="8:9">
      <c r="H515" s="94">
        <f t="shared" si="18"/>
        <v>1500.1027200000451</v>
      </c>
      <c r="I515" s="173">
        <f t="shared" si="17"/>
        <v>9.0850053629112733</v>
      </c>
    </row>
    <row r="516" spans="8:9">
      <c r="H516" s="94">
        <f t="shared" si="18"/>
        <v>1500.1030400000452</v>
      </c>
      <c r="I516" s="173">
        <f t="shared" si="17"/>
        <v>9.1161657373192622</v>
      </c>
    </row>
    <row r="517" spans="8:9">
      <c r="H517" s="94">
        <f t="shared" si="18"/>
        <v>1500.1033600000453</v>
      </c>
      <c r="I517" s="173">
        <f t="shared" ref="I517:I580" si="19">EXP(-((H517-$C$7)^2)/(2*$C$23^2))/(SQRT(2*PI())*$C$23)</f>
        <v>9.1468475707382133</v>
      </c>
    </row>
    <row r="518" spans="8:9">
      <c r="H518" s="94">
        <f t="shared" ref="H518:H581" si="20">H517+$I$65</f>
        <v>1500.1036800000454</v>
      </c>
      <c r="I518" s="173">
        <f t="shared" si="19"/>
        <v>9.1770453188083891</v>
      </c>
    </row>
    <row r="519" spans="8:9">
      <c r="H519" s="94">
        <f t="shared" si="20"/>
        <v>1500.1040000000455</v>
      </c>
      <c r="I519" s="173">
        <f t="shared" si="19"/>
        <v>9.2067535117837309</v>
      </c>
    </row>
    <row r="520" spans="8:9">
      <c r="H520" s="94">
        <f t="shared" si="20"/>
        <v>1500.1043200000456</v>
      </c>
      <c r="I520" s="173">
        <f t="shared" si="19"/>
        <v>9.2359667561806678</v>
      </c>
    </row>
    <row r="521" spans="8:9">
      <c r="H521" s="94">
        <f t="shared" si="20"/>
        <v>1500.1046400000457</v>
      </c>
      <c r="I521" s="173">
        <f t="shared" si="19"/>
        <v>9.264679736407901</v>
      </c>
    </row>
    <row r="522" spans="8:9">
      <c r="H522" s="94">
        <f t="shared" si="20"/>
        <v>1500.1049600000458</v>
      </c>
      <c r="I522" s="173">
        <f t="shared" si="19"/>
        <v>9.2928872163764282</v>
      </c>
    </row>
    <row r="523" spans="8:9">
      <c r="H523" s="94">
        <f t="shared" si="20"/>
        <v>1500.1052800000459</v>
      </c>
      <c r="I523" s="173">
        <f t="shared" si="19"/>
        <v>9.3205840410891572</v>
      </c>
    </row>
    <row r="524" spans="8:9">
      <c r="H524" s="94">
        <f t="shared" si="20"/>
        <v>1500.105600000046</v>
      </c>
      <c r="I524" s="173">
        <f t="shared" si="19"/>
        <v>9.3477651382094216</v>
      </c>
    </row>
    <row r="525" spans="8:9">
      <c r="H525" s="94">
        <f t="shared" si="20"/>
        <v>1500.1059200000461</v>
      </c>
      <c r="I525" s="173">
        <f t="shared" si="19"/>
        <v>9.3744255196077244</v>
      </c>
    </row>
    <row r="526" spans="8:9">
      <c r="H526" s="94">
        <f t="shared" si="20"/>
        <v>1500.1062400000462</v>
      </c>
      <c r="I526" s="173">
        <f t="shared" si="19"/>
        <v>9.4005602828860635</v>
      </c>
    </row>
    <row r="527" spans="8:9">
      <c r="H527" s="94">
        <f t="shared" si="20"/>
        <v>1500.1065600000463</v>
      </c>
      <c r="I527" s="173">
        <f t="shared" si="19"/>
        <v>9.4261646128791767</v>
      </c>
    </row>
    <row r="528" spans="8:9">
      <c r="H528" s="94">
        <f t="shared" si="20"/>
        <v>1500.1068800000464</v>
      </c>
      <c r="I528" s="173">
        <f t="shared" si="19"/>
        <v>9.4512337831320838</v>
      </c>
    </row>
    <row r="529" spans="8:9">
      <c r="H529" s="94">
        <f t="shared" si="20"/>
        <v>1500.1072000000465</v>
      </c>
      <c r="I529" s="173">
        <f t="shared" si="19"/>
        <v>9.4757631573532475</v>
      </c>
    </row>
    <row r="530" spans="8:9">
      <c r="H530" s="94">
        <f t="shared" si="20"/>
        <v>1500.1075200000466</v>
      </c>
      <c r="I530" s="173">
        <f t="shared" si="19"/>
        <v>9.4997481908427854</v>
      </c>
    </row>
    <row r="531" spans="8:9">
      <c r="H531" s="94">
        <f t="shared" si="20"/>
        <v>1500.1078400000467</v>
      </c>
      <c r="I531" s="173">
        <f t="shared" si="19"/>
        <v>9.5231844318950589</v>
      </c>
    </row>
    <row r="532" spans="8:9">
      <c r="H532" s="94">
        <f t="shared" si="20"/>
        <v>1500.1081600000468</v>
      </c>
      <c r="I532" s="173">
        <f t="shared" si="19"/>
        <v>9.5460675231750987</v>
      </c>
    </row>
    <row r="533" spans="8:9">
      <c r="H533" s="94">
        <f t="shared" si="20"/>
        <v>1500.1084800000469</v>
      </c>
      <c r="I533" s="173">
        <f t="shared" si="19"/>
        <v>9.5683932030681973</v>
      </c>
    </row>
    <row r="534" spans="8:9">
      <c r="H534" s="94">
        <f t="shared" si="20"/>
        <v>1500.108800000047</v>
      </c>
      <c r="I534" s="173">
        <f t="shared" si="19"/>
        <v>9.5901573070021477</v>
      </c>
    </row>
    <row r="535" spans="8:9">
      <c r="H535" s="94">
        <f t="shared" si="20"/>
        <v>1500.1091200000471</v>
      </c>
      <c r="I535" s="173">
        <f t="shared" si="19"/>
        <v>9.6113557687415252</v>
      </c>
    </row>
    <row r="536" spans="8:9">
      <c r="H536" s="94">
        <f t="shared" si="20"/>
        <v>1500.1094400000472</v>
      </c>
      <c r="I536" s="173">
        <f t="shared" si="19"/>
        <v>9.6319846216534373</v>
      </c>
    </row>
    <row r="537" spans="8:9">
      <c r="H537" s="94">
        <f t="shared" si="20"/>
        <v>1500.1097600000473</v>
      </c>
      <c r="I537" s="173">
        <f t="shared" si="19"/>
        <v>9.6520399999442201</v>
      </c>
    </row>
    <row r="538" spans="8:9">
      <c r="H538" s="94">
        <f t="shared" si="20"/>
        <v>1500.1100800000474</v>
      </c>
      <c r="I538" s="173">
        <f t="shared" si="19"/>
        <v>9.6715181398665244</v>
      </c>
    </row>
    <row r="539" spans="8:9">
      <c r="H539" s="94">
        <f t="shared" si="20"/>
        <v>1500.1104000000475</v>
      </c>
      <c r="I539" s="173">
        <f t="shared" si="19"/>
        <v>9.6904153808962601</v>
      </c>
    </row>
    <row r="540" spans="8:9">
      <c r="H540" s="94">
        <f t="shared" si="20"/>
        <v>1500.1107200000476</v>
      </c>
      <c r="I540" s="173">
        <f t="shared" si="19"/>
        <v>9.7087281668788954</v>
      </c>
    </row>
    <row r="541" spans="8:9">
      <c r="H541" s="94">
        <f t="shared" si="20"/>
        <v>1500.1110400000478</v>
      </c>
      <c r="I541" s="173">
        <f t="shared" si="19"/>
        <v>9.7264530471446058</v>
      </c>
    </row>
    <row r="542" spans="8:9">
      <c r="H542" s="94">
        <f t="shared" si="20"/>
        <v>1500.1113600000479</v>
      </c>
      <c r="I542" s="173">
        <f t="shared" si="19"/>
        <v>9.7435866775917681</v>
      </c>
    </row>
    <row r="543" spans="8:9">
      <c r="H543" s="94">
        <f t="shared" si="20"/>
        <v>1500.111680000048</v>
      </c>
      <c r="I543" s="173">
        <f t="shared" si="19"/>
        <v>9.7601258217383524</v>
      </c>
    </row>
    <row r="544" spans="8:9">
      <c r="H544" s="94">
        <f t="shared" si="20"/>
        <v>1500.1120000000481</v>
      </c>
      <c r="I544" s="173">
        <f t="shared" si="19"/>
        <v>9.7760673517407213</v>
      </c>
    </row>
    <row r="545" spans="8:9">
      <c r="H545" s="94">
        <f t="shared" si="20"/>
        <v>1500.1123200000482</v>
      </c>
      <c r="I545" s="173">
        <f t="shared" si="19"/>
        <v>9.7914082493793977</v>
      </c>
    </row>
    <row r="546" spans="8:9">
      <c r="H546" s="94">
        <f t="shared" si="20"/>
        <v>1500.1126400000483</v>
      </c>
      <c r="I546" s="173">
        <f t="shared" si="19"/>
        <v>9.8061456070113788</v>
      </c>
    </row>
    <row r="547" spans="8:9">
      <c r="H547" s="94">
        <f t="shared" si="20"/>
        <v>1500.1129600000484</v>
      </c>
      <c r="I547" s="173">
        <f t="shared" si="19"/>
        <v>9.8202766284885552</v>
      </c>
    </row>
    <row r="548" spans="8:9">
      <c r="H548" s="94">
        <f t="shared" si="20"/>
        <v>1500.1132800000485</v>
      </c>
      <c r="I548" s="173">
        <f t="shared" si="19"/>
        <v>9.8337986300418336</v>
      </c>
    </row>
    <row r="549" spans="8:9">
      <c r="H549" s="94">
        <f t="shared" si="20"/>
        <v>1500.1136000000486</v>
      </c>
      <c r="I549" s="173">
        <f t="shared" si="19"/>
        <v>9.8467090411305929</v>
      </c>
    </row>
    <row r="550" spans="8:9">
      <c r="H550" s="94">
        <f t="shared" si="20"/>
        <v>1500.1139200000487</v>
      </c>
      <c r="I550" s="173">
        <f t="shared" si="19"/>
        <v>9.8590054052570579</v>
      </c>
    </row>
    <row r="551" spans="8:9">
      <c r="H551" s="94">
        <f t="shared" si="20"/>
        <v>1500.1142400000488</v>
      </c>
      <c r="I551" s="173">
        <f t="shared" si="19"/>
        <v>9.870685380745277</v>
      </c>
    </row>
    <row r="552" spans="8:9">
      <c r="H552" s="94">
        <f t="shared" si="20"/>
        <v>1500.1145600000489</v>
      </c>
      <c r="I552" s="173">
        <f t="shared" si="19"/>
        <v>9.8817467414843136</v>
      </c>
    </row>
    <row r="553" spans="8:9">
      <c r="H553" s="94">
        <f t="shared" si="20"/>
        <v>1500.114880000049</v>
      </c>
      <c r="I553" s="173">
        <f t="shared" si="19"/>
        <v>9.8921873776353468</v>
      </c>
    </row>
    <row r="554" spans="8:9">
      <c r="H554" s="94">
        <f t="shared" si="20"/>
        <v>1500.1152000000491</v>
      </c>
      <c r="I554" s="173">
        <f t="shared" si="19"/>
        <v>9.9020052963023666</v>
      </c>
    </row>
    <row r="555" spans="8:9">
      <c r="H555" s="94">
        <f t="shared" si="20"/>
        <v>1500.1155200000492</v>
      </c>
      <c r="I555" s="173">
        <f t="shared" si="19"/>
        <v>9.9111986221661486</v>
      </c>
    </row>
    <row r="556" spans="8:9">
      <c r="H556" s="94">
        <f t="shared" si="20"/>
        <v>1500.1158400000493</v>
      </c>
      <c r="I556" s="173">
        <f t="shared" si="19"/>
        <v>9.9197655980812485</v>
      </c>
    </row>
    <row r="557" spans="8:9">
      <c r="H557" s="94">
        <f t="shared" si="20"/>
        <v>1500.1161600000494</v>
      </c>
      <c r="I557" s="173">
        <f t="shared" si="19"/>
        <v>9.9277045856357269</v>
      </c>
    </row>
    <row r="558" spans="8:9">
      <c r="H558" s="94">
        <f t="shared" si="20"/>
        <v>1500.1164800000495</v>
      </c>
      <c r="I558" s="173">
        <f t="shared" si="19"/>
        <v>9.9350140656733767</v>
      </c>
    </row>
    <row r="559" spans="8:9">
      <c r="H559" s="94">
        <f t="shared" si="20"/>
        <v>1500.1168000000496</v>
      </c>
      <c r="I559" s="173">
        <f t="shared" si="19"/>
        <v>9.9416926387781999</v>
      </c>
    </row>
    <row r="560" spans="8:9">
      <c r="H560" s="94">
        <f t="shared" si="20"/>
        <v>1500.1171200000497</v>
      </c>
      <c r="I560" s="173">
        <f t="shared" si="19"/>
        <v>9.9477390257209368</v>
      </c>
    </row>
    <row r="561" spans="8:9">
      <c r="H561" s="94">
        <f t="shared" si="20"/>
        <v>1500.1174400000498</v>
      </c>
      <c r="I561" s="173">
        <f t="shared" si="19"/>
        <v>9.9531520678674319</v>
      </c>
    </row>
    <row r="562" spans="8:9">
      <c r="H562" s="94">
        <f t="shared" si="20"/>
        <v>1500.1177600000499</v>
      </c>
      <c r="I562" s="173">
        <f t="shared" si="19"/>
        <v>9.957930727548657</v>
      </c>
    </row>
    <row r="563" spans="8:9">
      <c r="H563" s="94">
        <f t="shared" si="20"/>
        <v>1500.11808000005</v>
      </c>
      <c r="I563" s="173">
        <f t="shared" si="19"/>
        <v>9.9620740883922458</v>
      </c>
    </row>
    <row r="564" spans="8:9">
      <c r="H564" s="94">
        <f t="shared" si="20"/>
        <v>1500.1184000000501</v>
      </c>
      <c r="I564" s="173">
        <f t="shared" si="19"/>
        <v>9.9655813556153632</v>
      </c>
    </row>
    <row r="565" spans="8:9">
      <c r="H565" s="94">
        <f t="shared" si="20"/>
        <v>1500.1187200000502</v>
      </c>
      <c r="I565" s="173">
        <f t="shared" si="19"/>
        <v>9.9684518562787829</v>
      </c>
    </row>
    <row r="566" spans="8:9">
      <c r="H566" s="94">
        <f t="shared" si="20"/>
        <v>1500.1190400000503</v>
      </c>
      <c r="I566" s="173">
        <f t="shared" si="19"/>
        <v>9.9706850395020901</v>
      </c>
    </row>
    <row r="567" spans="8:9">
      <c r="H567" s="94">
        <f t="shared" si="20"/>
        <v>1500.1193600000504</v>
      </c>
      <c r="I567" s="173">
        <f t="shared" si="19"/>
        <v>9.972280476639872</v>
      </c>
    </row>
    <row r="568" spans="8:9">
      <c r="H568" s="94">
        <f t="shared" si="20"/>
        <v>1500.1196800000505</v>
      </c>
      <c r="I568" s="173">
        <f t="shared" si="19"/>
        <v>9.9732378614188377</v>
      </c>
    </row>
    <row r="569" spans="8:9">
      <c r="H569" s="94">
        <f t="shared" si="20"/>
        <v>1500.1200000000506</v>
      </c>
      <c r="I569" s="173">
        <f t="shared" si="19"/>
        <v>9.9735570100358188</v>
      </c>
    </row>
    <row r="570" spans="8:9">
      <c r="H570" s="94">
        <f t="shared" si="20"/>
        <v>1500.1203200000507</v>
      </c>
      <c r="I570" s="173">
        <f t="shared" si="19"/>
        <v>9.973237861216564</v>
      </c>
    </row>
    <row r="571" spans="8:9">
      <c r="H571" s="94">
        <f t="shared" si="20"/>
        <v>1500.1206400000508</v>
      </c>
      <c r="I571" s="173">
        <f t="shared" si="19"/>
        <v>9.9722804762353601</v>
      </c>
    </row>
    <row r="572" spans="8:9">
      <c r="H572" s="94">
        <f t="shared" si="20"/>
        <v>1500.1209600000509</v>
      </c>
      <c r="I572" s="173">
        <f t="shared" si="19"/>
        <v>9.9706850388954216</v>
      </c>
    </row>
    <row r="573" spans="8:9">
      <c r="H573" s="94">
        <f t="shared" si="20"/>
        <v>1500.121280000051</v>
      </c>
      <c r="I573" s="173">
        <f t="shared" si="19"/>
        <v>9.9684518554700734</v>
      </c>
    </row>
    <row r="574" spans="8:9">
      <c r="H574" s="94">
        <f t="shared" si="20"/>
        <v>1500.1216000000511</v>
      </c>
      <c r="I574" s="173">
        <f t="shared" si="19"/>
        <v>9.9655813546047671</v>
      </c>
    </row>
    <row r="575" spans="8:9">
      <c r="H575" s="94">
        <f t="shared" si="20"/>
        <v>1500.1219200000512</v>
      </c>
      <c r="I575" s="173">
        <f t="shared" si="19"/>
        <v>9.9620740871799587</v>
      </c>
    </row>
    <row r="576" spans="8:9">
      <c r="H576" s="94">
        <f t="shared" si="20"/>
        <v>1500.1222400000513</v>
      </c>
      <c r="I576" s="173">
        <f t="shared" si="19"/>
        <v>9.9579307261349079</v>
      </c>
    </row>
    <row r="577" spans="8:9">
      <c r="H577" s="94">
        <f t="shared" si="20"/>
        <v>1500.1225600000514</v>
      </c>
      <c r="I577" s="173">
        <f t="shared" si="19"/>
        <v>9.9531520662524944</v>
      </c>
    </row>
    <row r="578" spans="8:9">
      <c r="H578" s="94">
        <f t="shared" si="20"/>
        <v>1500.1228800000515</v>
      </c>
      <c r="I578" s="173">
        <f t="shared" si="19"/>
        <v>9.9477390239051218</v>
      </c>
    </row>
    <row r="579" spans="8:9">
      <c r="H579" s="94">
        <f t="shared" si="20"/>
        <v>1500.1232000000516</v>
      </c>
      <c r="I579" s="173">
        <f t="shared" si="19"/>
        <v>9.9416926367618519</v>
      </c>
    </row>
    <row r="580" spans="8:9">
      <c r="H580" s="94">
        <f t="shared" si="20"/>
        <v>1500.1235200000517</v>
      </c>
      <c r="I580" s="173">
        <f t="shared" si="19"/>
        <v>9.9350140634568849</v>
      </c>
    </row>
    <row r="581" spans="8:9">
      <c r="H581" s="94">
        <f t="shared" si="20"/>
        <v>1500.1238400000518</v>
      </c>
      <c r="I581" s="173">
        <f t="shared" ref="I581:I644" si="21">EXP(-((H581-$C$7)^2)/(2*$C$23^2))/(SQRT(2*PI())*$C$23)</f>
        <v>9.9277045832195139</v>
      </c>
    </row>
    <row r="582" spans="8:9">
      <c r="H582" s="94">
        <f t="shared" ref="H582:H645" si="22">H581+$I$65</f>
        <v>1500.1241600000519</v>
      </c>
      <c r="I582" s="173">
        <f t="shared" si="21"/>
        <v>9.919765595465778</v>
      </c>
    </row>
    <row r="583" spans="8:9">
      <c r="H583" s="94">
        <f t="shared" si="22"/>
        <v>1500.124480000052</v>
      </c>
      <c r="I583" s="173">
        <f t="shared" si="21"/>
        <v>9.9111986193519197</v>
      </c>
    </row>
    <row r="584" spans="8:9">
      <c r="H584" s="94">
        <f t="shared" si="22"/>
        <v>1500.1248000000521</v>
      </c>
      <c r="I584" s="173">
        <f t="shared" si="21"/>
        <v>9.9020052932899194</v>
      </c>
    </row>
    <row r="585" spans="8:9">
      <c r="H585" s="94">
        <f t="shared" si="22"/>
        <v>1500.1251200000522</v>
      </c>
      <c r="I585" s="173">
        <f t="shared" si="21"/>
        <v>9.8921873744252569</v>
      </c>
    </row>
    <row r="586" spans="8:9">
      <c r="H586" s="94">
        <f t="shared" si="22"/>
        <v>1500.1254400000523</v>
      </c>
      <c r="I586" s="173">
        <f t="shared" si="21"/>
        <v>9.8817467380771919</v>
      </c>
    </row>
    <row r="587" spans="8:9">
      <c r="H587" s="94">
        <f t="shared" si="22"/>
        <v>1500.1257600000524</v>
      </c>
      <c r="I587" s="173">
        <f t="shared" si="21"/>
        <v>9.8706853771417755</v>
      </c>
    </row>
    <row r="588" spans="8:9">
      <c r="H588" s="94">
        <f t="shared" si="22"/>
        <v>1500.1260800000525</v>
      </c>
      <c r="I588" s="173">
        <f t="shared" si="21"/>
        <v>9.8590054014578605</v>
      </c>
    </row>
    <row r="589" spans="8:9">
      <c r="H589" s="94">
        <f t="shared" si="22"/>
        <v>1500.1264000000526</v>
      </c>
      <c r="I589" s="173">
        <f t="shared" si="21"/>
        <v>9.8467090371364261</v>
      </c>
    </row>
    <row r="590" spans="8:9">
      <c r="H590" s="94">
        <f t="shared" si="22"/>
        <v>1500.1267200000527</v>
      </c>
      <c r="I590" s="173">
        <f t="shared" si="21"/>
        <v>9.8337986258534578</v>
      </c>
    </row>
    <row r="591" spans="8:9">
      <c r="H591" s="94">
        <f t="shared" si="22"/>
        <v>1500.1270400000528</v>
      </c>
      <c r="I591" s="173">
        <f t="shared" si="21"/>
        <v>9.8202766241067661</v>
      </c>
    </row>
    <row r="592" spans="8:9">
      <c r="H592" s="94">
        <f t="shared" si="22"/>
        <v>1500.1273600000529</v>
      </c>
      <c r="I592" s="173">
        <f t="shared" si="21"/>
        <v>9.8061456024370095</v>
      </c>
    </row>
    <row r="593" spans="8:9">
      <c r="H593" s="94">
        <f t="shared" si="22"/>
        <v>1500.127680000053</v>
      </c>
      <c r="I593" s="173">
        <f t="shared" si="21"/>
        <v>9.791408244613315</v>
      </c>
    </row>
    <row r="594" spans="8:9">
      <c r="H594" s="94">
        <f t="shared" si="22"/>
        <v>1500.1280000000531</v>
      </c>
      <c r="I594" s="173">
        <f t="shared" si="21"/>
        <v>9.7760673467838313</v>
      </c>
    </row>
    <row r="595" spans="8:9">
      <c r="H595" s="94">
        <f t="shared" si="22"/>
        <v>1500.1283200000532</v>
      </c>
      <c r="I595" s="173">
        <f t="shared" si="21"/>
        <v>9.7601258165915947</v>
      </c>
    </row>
    <row r="596" spans="8:9">
      <c r="H596" s="94">
        <f t="shared" si="22"/>
        <v>1500.1286400000533</v>
      </c>
      <c r="I596" s="173">
        <f t="shared" si="21"/>
        <v>9.7435866722561144</v>
      </c>
    </row>
    <row r="597" spans="8:9">
      <c r="H597" s="94">
        <f t="shared" si="22"/>
        <v>1500.1289600000534</v>
      </c>
      <c r="I597" s="173">
        <f t="shared" si="21"/>
        <v>9.7264530416210651</v>
      </c>
    </row>
    <row r="598" spans="8:9">
      <c r="H598" s="94">
        <f t="shared" si="22"/>
        <v>1500.1292800000535</v>
      </c>
      <c r="I598" s="173">
        <f t="shared" si="21"/>
        <v>9.7087281611685103</v>
      </c>
    </row>
    <row r="599" spans="8:9">
      <c r="H599" s="94">
        <f t="shared" si="22"/>
        <v>1500.1296000000536</v>
      </c>
      <c r="I599" s="173">
        <f t="shared" si="21"/>
        <v>9.690415375000109</v>
      </c>
    </row>
    <row r="600" spans="8:9">
      <c r="H600" s="94">
        <f t="shared" si="22"/>
        <v>1500.1299200000537</v>
      </c>
      <c r="I600" s="173">
        <f t="shared" si="21"/>
        <v>9.6715181337857157</v>
      </c>
    </row>
    <row r="601" spans="8:9">
      <c r="H601" s="94">
        <f t="shared" si="22"/>
        <v>1500.1302400000538</v>
      </c>
      <c r="I601" s="173">
        <f t="shared" si="21"/>
        <v>9.6520399936798977</v>
      </c>
    </row>
    <row r="602" spans="8:9">
      <c r="H602" s="94">
        <f t="shared" si="22"/>
        <v>1500.1305600000539</v>
      </c>
      <c r="I602" s="173">
        <f t="shared" si="21"/>
        <v>9.631984615206779</v>
      </c>
    </row>
    <row r="603" spans="8:9">
      <c r="H603" s="94">
        <f t="shared" si="22"/>
        <v>1500.130880000054</v>
      </c>
      <c r="I603" s="173">
        <f t="shared" si="21"/>
        <v>9.6113557621137389</v>
      </c>
    </row>
    <row r="604" spans="8:9">
      <c r="H604" s="94">
        <f t="shared" si="22"/>
        <v>1500.1312000000542</v>
      </c>
      <c r="I604" s="173">
        <f t="shared" si="21"/>
        <v>9.5901573001944733</v>
      </c>
    </row>
    <row r="605" spans="8:9">
      <c r="H605" s="94">
        <f t="shared" si="22"/>
        <v>1500.1315200000543</v>
      </c>
      <c r="I605" s="173">
        <f t="shared" si="21"/>
        <v>9.5683931960819066</v>
      </c>
    </row>
    <row r="606" spans="8:9">
      <c r="H606" s="94">
        <f t="shared" si="22"/>
        <v>1500.1318400000544</v>
      </c>
      <c r="I606" s="173">
        <f t="shared" si="21"/>
        <v>9.5460675160114992</v>
      </c>
    </row>
    <row r="607" spans="8:9">
      <c r="H607" s="94">
        <f t="shared" si="22"/>
        <v>1500.1321600000545</v>
      </c>
      <c r="I607" s="173">
        <f t="shared" si="21"/>
        <v>9.5231844245554846</v>
      </c>
    </row>
    <row r="608" spans="8:9">
      <c r="H608" s="94">
        <f t="shared" si="22"/>
        <v>1500.1324800000546</v>
      </c>
      <c r="I608" s="173">
        <f t="shared" si="21"/>
        <v>9.4997481833286024</v>
      </c>
    </row>
    <row r="609" spans="8:9">
      <c r="H609" s="94">
        <f t="shared" si="22"/>
        <v>1500.1328000000547</v>
      </c>
      <c r="I609" s="173">
        <f t="shared" si="21"/>
        <v>9.4757631496658536</v>
      </c>
    </row>
    <row r="610" spans="8:9">
      <c r="H610" s="94">
        <f t="shared" si="22"/>
        <v>1500.1331200000548</v>
      </c>
      <c r="I610" s="173">
        <f t="shared" si="21"/>
        <v>9.4512337752729003</v>
      </c>
    </row>
    <row r="611" spans="8:9">
      <c r="H611" s="94">
        <f t="shared" si="22"/>
        <v>1500.1334400000549</v>
      </c>
      <c r="I611" s="173">
        <f t="shared" si="21"/>
        <v>9.4261646048496601</v>
      </c>
    </row>
    <row r="612" spans="8:9">
      <c r="H612" s="94">
        <f t="shared" si="22"/>
        <v>1500.133760000055</v>
      </c>
      <c r="I612" s="173">
        <f t="shared" si="21"/>
        <v>9.4005602746876971</v>
      </c>
    </row>
    <row r="613" spans="8:9">
      <c r="H613" s="94">
        <f t="shared" si="22"/>
        <v>1500.1340800000551</v>
      </c>
      <c r="I613" s="173">
        <f t="shared" si="21"/>
        <v>9.3744255112420234</v>
      </c>
    </row>
    <row r="614" spans="8:9">
      <c r="H614" s="94">
        <f t="shared" si="22"/>
        <v>1500.1344000000552</v>
      </c>
      <c r="I614" s="173">
        <f t="shared" si="21"/>
        <v>9.3477651296779225</v>
      </c>
    </row>
    <row r="615" spans="8:9">
      <c r="H615" s="94">
        <f t="shared" si="22"/>
        <v>1500.1347200000553</v>
      </c>
      <c r="I615" s="173">
        <f t="shared" si="21"/>
        <v>9.3205840323934286</v>
      </c>
    </row>
    <row r="616" spans="8:9">
      <c r="H616" s="94">
        <f t="shared" si="22"/>
        <v>1500.1350400000554</v>
      </c>
      <c r="I616" s="173">
        <f t="shared" si="21"/>
        <v>9.2928872075180617</v>
      </c>
    </row>
    <row r="617" spans="8:9">
      <c r="H617" s="94">
        <f t="shared" si="22"/>
        <v>1500.1353600000555</v>
      </c>
      <c r="I617" s="173">
        <f t="shared" si="21"/>
        <v>9.2646797273885202</v>
      </c>
    </row>
    <row r="618" spans="8:9">
      <c r="H618" s="94">
        <f t="shared" si="22"/>
        <v>1500.1356800000556</v>
      </c>
      <c r="I618" s="173">
        <f t="shared" si="21"/>
        <v>9.2359667470019193</v>
      </c>
    </row>
    <row r="619" spans="8:9">
      <c r="H619" s="94">
        <f t="shared" si="22"/>
        <v>1500.1360000000557</v>
      </c>
      <c r="I619" s="173">
        <f t="shared" si="21"/>
        <v>9.2067535024472846</v>
      </c>
    </row>
    <row r="620" spans="8:9">
      <c r="H620" s="94">
        <f t="shared" si="22"/>
        <v>1500.1363200000558</v>
      </c>
      <c r="I620" s="173">
        <f t="shared" si="21"/>
        <v>9.177045309315945</v>
      </c>
    </row>
    <row r="621" spans="8:9">
      <c r="H621" s="94">
        <f t="shared" si="22"/>
        <v>1500.1366400000559</v>
      </c>
      <c r="I621" s="173">
        <f t="shared" si="21"/>
        <v>9.146847561091489</v>
      </c>
    </row>
    <row r="622" spans="8:9">
      <c r="H622" s="94">
        <f t="shared" si="22"/>
        <v>1500.136960000056</v>
      </c>
      <c r="I622" s="173">
        <f t="shared" si="21"/>
        <v>9.1161657275200074</v>
      </c>
    </row>
    <row r="623" spans="8:9">
      <c r="H623" s="94">
        <f t="shared" si="22"/>
        <v>1500.1372800000561</v>
      </c>
      <c r="I623" s="173">
        <f t="shared" si="21"/>
        <v>9.085005352961252</v>
      </c>
    </row>
    <row r="624" spans="8:9">
      <c r="H624" s="94">
        <f t="shared" si="22"/>
        <v>1500.1376000000562</v>
      </c>
      <c r="I624" s="173">
        <f t="shared" si="21"/>
        <v>9.0533720547214678</v>
      </c>
    </row>
    <row r="625" spans="8:9">
      <c r="H625" s="94">
        <f t="shared" si="22"/>
        <v>1500.1379200000563</v>
      </c>
      <c r="I625" s="173">
        <f t="shared" si="21"/>
        <v>9.0212715213685453</v>
      </c>
    </row>
    <row r="626" spans="8:9">
      <c r="H626" s="94">
        <f t="shared" si="22"/>
        <v>1500.1382400000564</v>
      </c>
      <c r="I626" s="173">
        <f t="shared" si="21"/>
        <v>8.9887095110302315</v>
      </c>
    </row>
    <row r="627" spans="8:9">
      <c r="H627" s="94">
        <f t="shared" si="22"/>
        <v>1500.1385600000565</v>
      </c>
      <c r="I627" s="173">
        <f t="shared" si="21"/>
        <v>8.9556918496761089</v>
      </c>
    </row>
    <row r="628" spans="8:9">
      <c r="H628" s="94">
        <f t="shared" si="22"/>
        <v>1500.1388800000566</v>
      </c>
      <c r="I628" s="173">
        <f t="shared" si="21"/>
        <v>8.9222244293840358</v>
      </c>
    </row>
    <row r="629" spans="8:9">
      <c r="H629" s="94">
        <f t="shared" si="22"/>
        <v>1500.1392000000567</v>
      </c>
      <c r="I629" s="173">
        <f t="shared" si="21"/>
        <v>8.8883132065917945</v>
      </c>
    </row>
    <row r="630" spans="8:9">
      <c r="H630" s="94">
        <f t="shared" si="22"/>
        <v>1500.1395200000568</v>
      </c>
      <c r="I630" s="173">
        <f t="shared" si="21"/>
        <v>8.8539642003346657</v>
      </c>
    </row>
    <row r="631" spans="8:9">
      <c r="H631" s="94">
        <f t="shared" si="22"/>
        <v>1500.1398400000569</v>
      </c>
      <c r="I631" s="173">
        <f t="shared" si="21"/>
        <v>8.8191834904696371</v>
      </c>
    </row>
    <row r="632" spans="8:9">
      <c r="H632" s="94">
        <f t="shared" si="22"/>
        <v>1500.140160000057</v>
      </c>
      <c r="I632" s="173">
        <f t="shared" si="21"/>
        <v>8.7839772158870044</v>
      </c>
    </row>
    <row r="633" spans="8:9">
      <c r="H633" s="94">
        <f t="shared" si="22"/>
        <v>1500.1404800000571</v>
      </c>
      <c r="I633" s="173">
        <f t="shared" si="21"/>
        <v>8.748351572710094</v>
      </c>
    </row>
    <row r="634" spans="8:9">
      <c r="H634" s="94">
        <f t="shared" si="22"/>
        <v>1500.1408000000572</v>
      </c>
      <c r="I634" s="173">
        <f t="shared" si="21"/>
        <v>8.7123128124838214</v>
      </c>
    </row>
    <row r="635" spans="8:9">
      <c r="H635" s="94">
        <f t="shared" si="22"/>
        <v>1500.1411200000573</v>
      </c>
      <c r="I635" s="173">
        <f t="shared" si="21"/>
        <v>8.675867240352849</v>
      </c>
    </row>
    <row r="636" spans="8:9">
      <c r="H636" s="94">
        <f t="shared" si="22"/>
        <v>1500.1414400000574</v>
      </c>
      <c r="I636" s="173">
        <f t="shared" si="21"/>
        <v>8.6390212132300768</v>
      </c>
    </row>
    <row r="637" spans="8:9">
      <c r="H637" s="94">
        <f t="shared" si="22"/>
        <v>1500.1417600000575</v>
      </c>
      <c r="I637" s="173">
        <f t="shared" si="21"/>
        <v>8.6017811379562019</v>
      </c>
    </row>
    <row r="638" spans="8:9">
      <c r="H638" s="94">
        <f t="shared" si="22"/>
        <v>1500.1420800000576</v>
      </c>
      <c r="I638" s="173">
        <f t="shared" si="21"/>
        <v>8.5641534694510959</v>
      </c>
    </row>
    <row r="639" spans="8:9">
      <c r="H639" s="94">
        <f t="shared" si="22"/>
        <v>1500.1424000000577</v>
      </c>
      <c r="I639" s="173">
        <f t="shared" si="21"/>
        <v>8.5261447088577391</v>
      </c>
    </row>
    <row r="640" spans="8:9">
      <c r="H640" s="94">
        <f t="shared" si="22"/>
        <v>1500.1427200000578</v>
      </c>
      <c r="I640" s="173">
        <f t="shared" si="21"/>
        <v>8.4877614016794514</v>
      </c>
    </row>
    <row r="641" spans="8:9">
      <c r="H641" s="94">
        <f t="shared" si="22"/>
        <v>1500.1430400000579</v>
      </c>
      <c r="I641" s="173">
        <f t="shared" si="21"/>
        <v>8.4490101359111804</v>
      </c>
    </row>
    <row r="642" spans="8:9">
      <c r="H642" s="94">
        <f t="shared" si="22"/>
        <v>1500.143360000058</v>
      </c>
      <c r="I642" s="173">
        <f t="shared" si="21"/>
        <v>8.4098975401655576</v>
      </c>
    </row>
    <row r="643" spans="8:9">
      <c r="H643" s="94">
        <f t="shared" si="22"/>
        <v>1500.1436800000581</v>
      </c>
      <c r="I643" s="173">
        <f t="shared" si="21"/>
        <v>8.3704302817945049</v>
      </c>
    </row>
    <row r="644" spans="8:9">
      <c r="H644" s="94">
        <f t="shared" si="22"/>
        <v>1500.1440000000582</v>
      </c>
      <c r="I644" s="173">
        <f t="shared" si="21"/>
        <v>8.3306150650070876</v>
      </c>
    </row>
    <row r="645" spans="8:9">
      <c r="H645" s="94">
        <f t="shared" si="22"/>
        <v>1500.1443200000583</v>
      </c>
      <c r="I645" s="173">
        <f t="shared" ref="I645:I708" si="23">EXP(-((H645-$C$7)^2)/(2*$C$23^2))/(SQRT(2*PI())*$C$23)</f>
        <v>8.2904586289843945</v>
      </c>
    </row>
    <row r="646" spans="8:9">
      <c r="H646" s="94">
        <f t="shared" ref="H646:H709" si="24">H645+$I$65</f>
        <v>1500.1446400000584</v>
      </c>
      <c r="I646" s="173">
        <f t="shared" si="23"/>
        <v>8.2499677459921408</v>
      </c>
    </row>
    <row r="647" spans="8:9">
      <c r="H647" s="94">
        <f t="shared" si="24"/>
        <v>1500.1449600000585</v>
      </c>
      <c r="I647" s="173">
        <f t="shared" si="23"/>
        <v>8.2091492194917599</v>
      </c>
    </row>
    <row r="648" spans="8:9">
      <c r="H648" s="94">
        <f t="shared" si="24"/>
        <v>1500.1452800000586</v>
      </c>
      <c r="I648" s="173">
        <f t="shared" si="23"/>
        <v>8.1680098822507059</v>
      </c>
    </row>
    <row r="649" spans="8:9">
      <c r="H649" s="94">
        <f t="shared" si="24"/>
        <v>1500.1456000000587</v>
      </c>
      <c r="I649" s="173">
        <f t="shared" si="23"/>
        <v>8.1265565944526728</v>
      </c>
    </row>
    <row r="650" spans="8:9">
      <c r="H650" s="94">
        <f t="shared" si="24"/>
        <v>1500.1459200000588</v>
      </c>
      <c r="I650" s="173">
        <f t="shared" si="23"/>
        <v>8.0847962418084958</v>
      </c>
    </row>
    <row r="651" spans="8:9">
      <c r="H651" s="94">
        <f t="shared" si="24"/>
        <v>1500.1462400000589</v>
      </c>
      <c r="I651" s="173">
        <f t="shared" si="23"/>
        <v>8.0427357336684171</v>
      </c>
    </row>
    <row r="652" spans="8:9">
      <c r="H652" s="94">
        <f t="shared" si="24"/>
        <v>1500.146560000059</v>
      </c>
      <c r="I652" s="173">
        <f t="shared" si="23"/>
        <v>8.0003820011364457</v>
      </c>
    </row>
    <row r="653" spans="8:9">
      <c r="H653" s="94">
        <f t="shared" si="24"/>
        <v>1500.1468800000591</v>
      </c>
      <c r="I653" s="173">
        <f t="shared" si="23"/>
        <v>7.9577419951875372</v>
      </c>
    </row>
    <row r="654" spans="8:9">
      <c r="H654" s="94">
        <f t="shared" si="24"/>
        <v>1500.1472000000592</v>
      </c>
      <c r="I654" s="173">
        <f t="shared" si="23"/>
        <v>7.9148226847882768</v>
      </c>
    </row>
    <row r="655" spans="8:9">
      <c r="H655" s="94">
        <f t="shared" si="24"/>
        <v>1500.1475200000593</v>
      </c>
      <c r="I655" s="173">
        <f t="shared" si="23"/>
        <v>7.8716310550217772</v>
      </c>
    </row>
    <row r="656" spans="8:9">
      <c r="H656" s="94">
        <f t="shared" si="24"/>
        <v>1500.1478400000594</v>
      </c>
      <c r="I656" s="173">
        <f t="shared" si="23"/>
        <v>7.828174105217486</v>
      </c>
    </row>
    <row r="657" spans="8:9">
      <c r="H657" s="94">
        <f t="shared" si="24"/>
        <v>1500.1481600000595</v>
      </c>
      <c r="I657" s="173">
        <f t="shared" si="23"/>
        <v>7.7844588470866025</v>
      </c>
    </row>
    <row r="658" spans="8:9">
      <c r="H658" s="94">
        <f t="shared" si="24"/>
        <v>1500.1484800000596</v>
      </c>
      <c r="I658" s="173">
        <f t="shared" si="23"/>
        <v>7.7404923028637631</v>
      </c>
    </row>
    <row r="659" spans="8:9">
      <c r="H659" s="94">
        <f t="shared" si="24"/>
        <v>1500.1488000000597</v>
      </c>
      <c r="I659" s="173">
        <f t="shared" si="23"/>
        <v>7.6962815034556957</v>
      </c>
    </row>
    <row r="660" spans="8:9">
      <c r="H660" s="94">
        <f t="shared" si="24"/>
        <v>1500.1491200000598</v>
      </c>
      <c r="I660" s="173">
        <f t="shared" si="23"/>
        <v>7.6518334865975079</v>
      </c>
    </row>
    <row r="661" spans="8:9">
      <c r="H661" s="94">
        <f t="shared" si="24"/>
        <v>1500.1494400000599</v>
      </c>
      <c r="I661" s="173">
        <f t="shared" si="23"/>
        <v>7.6071552950172538</v>
      </c>
    </row>
    <row r="662" spans="8:9">
      <c r="H662" s="94">
        <f t="shared" si="24"/>
        <v>1500.14976000006</v>
      </c>
      <c r="I662" s="173">
        <f t="shared" si="23"/>
        <v>7.5622539746094652</v>
      </c>
    </row>
    <row r="663" spans="8:9">
      <c r="H663" s="94">
        <f t="shared" si="24"/>
        <v>1500.1500800000601</v>
      </c>
      <c r="I663" s="173">
        <f t="shared" si="23"/>
        <v>7.5171365726182691</v>
      </c>
    </row>
    <row r="664" spans="8:9">
      <c r="H664" s="94">
        <f t="shared" si="24"/>
        <v>1500.1504000000602</v>
      </c>
      <c r="I664" s="173">
        <f t="shared" si="23"/>
        <v>7.4718101358307418</v>
      </c>
    </row>
    <row r="665" spans="8:9">
      <c r="H665" s="94">
        <f t="shared" si="24"/>
        <v>1500.1507200000603</v>
      </c>
      <c r="I665" s="173">
        <f t="shared" si="23"/>
        <v>7.4262817087811364</v>
      </c>
    </row>
    <row r="666" spans="8:9">
      <c r="H666" s="94">
        <f t="shared" si="24"/>
        <v>1500.1510400000604</v>
      </c>
      <c r="I666" s="173">
        <f t="shared" si="23"/>
        <v>7.3805583319665837</v>
      </c>
    </row>
    <row r="667" spans="8:9">
      <c r="H667" s="94">
        <f t="shared" si="24"/>
        <v>1500.1513600000605</v>
      </c>
      <c r="I667" s="173">
        <f t="shared" si="23"/>
        <v>7.3346470400749197</v>
      </c>
    </row>
    <row r="668" spans="8:9">
      <c r="H668" s="94">
        <f t="shared" si="24"/>
        <v>1500.1516800000607</v>
      </c>
      <c r="I668" s="173">
        <f t="shared" si="23"/>
        <v>7.2885548602251999</v>
      </c>
    </row>
    <row r="669" spans="8:9">
      <c r="H669" s="94">
        <f t="shared" si="24"/>
        <v>1500.1520000000608</v>
      </c>
      <c r="I669" s="173">
        <f t="shared" si="23"/>
        <v>7.2422888102215284</v>
      </c>
    </row>
    <row r="670" spans="8:9">
      <c r="H670" s="94">
        <f t="shared" si="24"/>
        <v>1500.1523200000609</v>
      </c>
      <c r="I670" s="173">
        <f t="shared" si="23"/>
        <v>7.1958558968207695</v>
      </c>
    </row>
    <row r="671" spans="8:9">
      <c r="H671" s="94">
        <f t="shared" si="24"/>
        <v>1500.152640000061</v>
      </c>
      <c r="I671" s="173">
        <f t="shared" si="23"/>
        <v>7.1492631140147305</v>
      </c>
    </row>
    <row r="672" spans="8:9">
      <c r="H672" s="94">
        <f t="shared" si="24"/>
        <v>1500.1529600000611</v>
      </c>
      <c r="I672" s="173">
        <f t="shared" si="23"/>
        <v>7.1025174413273655</v>
      </c>
    </row>
    <row r="673" spans="8:9">
      <c r="H673" s="94">
        <f t="shared" si="24"/>
        <v>1500.1532800000612</v>
      </c>
      <c r="I673" s="173">
        <f t="shared" si="23"/>
        <v>7.0556258421275757</v>
      </c>
    </row>
    <row r="674" spans="8:9">
      <c r="H674" s="94">
        <f t="shared" si="24"/>
        <v>1500.1536000000613</v>
      </c>
      <c r="I674" s="173">
        <f t="shared" si="23"/>
        <v>7.0085952619581322</v>
      </c>
    </row>
    <row r="675" spans="8:9">
      <c r="H675" s="94">
        <f t="shared" si="24"/>
        <v>1500.1539200000614</v>
      </c>
      <c r="I675" s="173">
        <f t="shared" si="23"/>
        <v>6.9614326268812619</v>
      </c>
    </row>
    <row r="676" spans="8:9">
      <c r="H676" s="94">
        <f t="shared" si="24"/>
        <v>1500.1542400000615</v>
      </c>
      <c r="I676" s="173">
        <f t="shared" si="23"/>
        <v>6.9141448418414315</v>
      </c>
    </row>
    <row r="677" spans="8:9">
      <c r="H677" s="94">
        <f t="shared" si="24"/>
        <v>1500.1545600000616</v>
      </c>
      <c r="I677" s="173">
        <f t="shared" si="23"/>
        <v>6.8667387890458178</v>
      </c>
    </row>
    <row r="678" spans="8:9">
      <c r="H678" s="94">
        <f t="shared" si="24"/>
        <v>1500.1548800000617</v>
      </c>
      <c r="I678" s="173">
        <f t="shared" si="23"/>
        <v>6.8192213263629897</v>
      </c>
    </row>
    <row r="679" spans="8:9">
      <c r="H679" s="94">
        <f t="shared" si="24"/>
        <v>1500.1552000000618</v>
      </c>
      <c r="I679" s="173">
        <f t="shared" si="23"/>
        <v>6.7715992857402698</v>
      </c>
    </row>
    <row r="680" spans="8:9">
      <c r="H680" s="94">
        <f t="shared" si="24"/>
        <v>1500.1555200000619</v>
      </c>
      <c r="I680" s="173">
        <f t="shared" si="23"/>
        <v>6.7238794716402728</v>
      </c>
    </row>
    <row r="681" spans="8:9">
      <c r="H681" s="94">
        <f t="shared" si="24"/>
        <v>1500.155840000062</v>
      </c>
      <c r="I681" s="173">
        <f t="shared" si="23"/>
        <v>6.6760686594970657</v>
      </c>
    </row>
    <row r="682" spans="8:9">
      <c r="H682" s="94">
        <f t="shared" si="24"/>
        <v>1500.1561600000621</v>
      </c>
      <c r="I682" s="173">
        <f t="shared" si="23"/>
        <v>6.6281735941924245</v>
      </c>
    </row>
    <row r="683" spans="8:9">
      <c r="H683" s="94">
        <f t="shared" si="24"/>
        <v>1500.1564800000622</v>
      </c>
      <c r="I683" s="173">
        <f t="shared" si="23"/>
        <v>6.58020098855261</v>
      </c>
    </row>
    <row r="684" spans="8:9">
      <c r="H684" s="94">
        <f t="shared" si="24"/>
        <v>1500.1568000000623</v>
      </c>
      <c r="I684" s="173">
        <f t="shared" si="23"/>
        <v>6.5321575218661074</v>
      </c>
    </row>
    <row r="685" spans="8:9">
      <c r="H685" s="94">
        <f t="shared" si="24"/>
        <v>1500.1571200000624</v>
      </c>
      <c r="I685" s="173">
        <f t="shared" si="23"/>
        <v>6.4840498384227327</v>
      </c>
    </row>
    <row r="686" spans="8:9">
      <c r="H686" s="94">
        <f t="shared" si="24"/>
        <v>1500.1574400000625</v>
      </c>
      <c r="I686" s="173">
        <f t="shared" si="23"/>
        <v>6.4358845460745222</v>
      </c>
    </row>
    <row r="687" spans="8:9">
      <c r="H687" s="94">
        <f t="shared" si="24"/>
        <v>1500.1577600000626</v>
      </c>
      <c r="I687" s="173">
        <f t="shared" si="23"/>
        <v>6.3876682148187882</v>
      </c>
    </row>
    <row r="688" spans="8:9">
      <c r="H688" s="94">
        <f t="shared" si="24"/>
        <v>1500.1580800000627</v>
      </c>
      <c r="I688" s="173">
        <f t="shared" si="23"/>
        <v>6.3394073754037246</v>
      </c>
    </row>
    <row r="689" spans="8:9">
      <c r="H689" s="94">
        <f t="shared" si="24"/>
        <v>1500.1584000000628</v>
      </c>
      <c r="I689" s="173">
        <f t="shared" si="23"/>
        <v>6.2911085179569248</v>
      </c>
    </row>
    <row r="690" spans="8:9">
      <c r="H690" s="94">
        <f t="shared" si="24"/>
        <v>1500.1587200000629</v>
      </c>
      <c r="I690" s="173">
        <f t="shared" si="23"/>
        <v>6.242778090637171</v>
      </c>
    </row>
    <row r="691" spans="8:9">
      <c r="H691" s="94">
        <f t="shared" si="24"/>
        <v>1500.159040000063</v>
      </c>
      <c r="I691" s="173">
        <f t="shared" si="23"/>
        <v>6.1944224983098204</v>
      </c>
    </row>
    <row r="692" spans="8:9">
      <c r="H692" s="94">
        <f t="shared" si="24"/>
        <v>1500.1593600000631</v>
      </c>
      <c r="I692" s="173">
        <f t="shared" si="23"/>
        <v>6.146048101246139</v>
      </c>
    </row>
    <row r="693" spans="8:9">
      <c r="H693" s="94">
        <f t="shared" si="24"/>
        <v>1500.1596800000632</v>
      </c>
      <c r="I693" s="173">
        <f t="shared" si="23"/>
        <v>6.0976612138468713</v>
      </c>
    </row>
    <row r="694" spans="8:9">
      <c r="H694" s="94">
        <f t="shared" si="24"/>
        <v>1500.1600000000633</v>
      </c>
      <c r="I694" s="173">
        <f t="shared" si="23"/>
        <v>6.0492681033903626</v>
      </c>
    </row>
    <row r="695" spans="8:9">
      <c r="H695" s="94">
        <f t="shared" si="24"/>
        <v>1500.1603200000634</v>
      </c>
      <c r="I695" s="173">
        <f t="shared" si="23"/>
        <v>6.000874988805518</v>
      </c>
    </row>
    <row r="696" spans="8:9">
      <c r="H696" s="94">
        <f t="shared" si="24"/>
        <v>1500.1606400000635</v>
      </c>
      <c r="I696" s="173">
        <f t="shared" si="23"/>
        <v>5.9524880394698654</v>
      </c>
    </row>
    <row r="697" spans="8:9">
      <c r="H697" s="94">
        <f t="shared" si="24"/>
        <v>1500.1609600000636</v>
      </c>
      <c r="I697" s="173">
        <f t="shared" si="23"/>
        <v>5.9041133740329927</v>
      </c>
    </row>
    <row r="698" spans="8:9">
      <c r="H698" s="94">
        <f t="shared" si="24"/>
        <v>1500.1612800000637</v>
      </c>
      <c r="I698" s="173">
        <f t="shared" si="23"/>
        <v>5.8557570592655948</v>
      </c>
    </row>
    <row r="699" spans="8:9">
      <c r="H699" s="94">
        <f t="shared" si="24"/>
        <v>1500.1616000000638</v>
      </c>
      <c r="I699" s="173">
        <f t="shared" si="23"/>
        <v>5.80742510893438</v>
      </c>
    </row>
    <row r="700" spans="8:9">
      <c r="H700" s="94">
        <f t="shared" si="24"/>
        <v>1500.1619200000639</v>
      </c>
      <c r="I700" s="173">
        <f t="shared" si="23"/>
        <v>5.759123482703032</v>
      </c>
    </row>
    <row r="701" spans="8:9">
      <c r="H701" s="94">
        <f t="shared" si="24"/>
        <v>1500.162240000064</v>
      </c>
      <c r="I701" s="173">
        <f t="shared" si="23"/>
        <v>5.7108580850594679</v>
      </c>
    </row>
    <row r="702" spans="8:9">
      <c r="H702" s="94">
        <f t="shared" si="24"/>
        <v>1500.1625600000641</v>
      </c>
      <c r="I702" s="173">
        <f t="shared" si="23"/>
        <v>5.6626347642695425</v>
      </c>
    </row>
    <row r="703" spans="8:9">
      <c r="H703" s="94">
        <f t="shared" si="24"/>
        <v>1500.1628800000642</v>
      </c>
      <c r="I703" s="173">
        <f t="shared" si="23"/>
        <v>5.6144593113574279</v>
      </c>
    </row>
    <row r="704" spans="8:9">
      <c r="H704" s="94">
        <f t="shared" si="24"/>
        <v>1500.1632000000643</v>
      </c>
      <c r="I704" s="173">
        <f t="shared" si="23"/>
        <v>5.5663374591127868</v>
      </c>
    </row>
    <row r="705" spans="8:9">
      <c r="H705" s="94">
        <f t="shared" si="24"/>
        <v>1500.1635200000644</v>
      </c>
      <c r="I705" s="173">
        <f t="shared" si="23"/>
        <v>5.5182748811249347</v>
      </c>
    </row>
    <row r="706" spans="8:9">
      <c r="H706" s="94">
        <f t="shared" si="24"/>
        <v>1500.1638400000645</v>
      </c>
      <c r="I706" s="173">
        <f t="shared" si="23"/>
        <v>5.4702771908440937</v>
      </c>
    </row>
    <row r="707" spans="8:9">
      <c r="H707" s="94">
        <f t="shared" si="24"/>
        <v>1500.1641600000646</v>
      </c>
      <c r="I707" s="173">
        <f t="shared" si="23"/>
        <v>5.4223499406698989</v>
      </c>
    </row>
    <row r="708" spans="8:9">
      <c r="H708" s="94">
        <f t="shared" si="24"/>
        <v>1500.1644800000647</v>
      </c>
      <c r="I708" s="173">
        <f t="shared" si="23"/>
        <v>5.3744986210672412</v>
      </c>
    </row>
    <row r="709" spans="8:9">
      <c r="H709" s="94">
        <f t="shared" si="24"/>
        <v>1500.1648000000648</v>
      </c>
      <c r="I709" s="173">
        <f t="shared" ref="I709:I772" si="25">EXP(-((H709-$C$7)^2)/(2*$C$23^2))/(SQRT(2*PI())*$C$23)</f>
        <v>5.3267286597095689</v>
      </c>
    </row>
    <row r="710" spans="8:9">
      <c r="H710" s="94">
        <f t="shared" ref="H710:H773" si="26">H709+$I$65</f>
        <v>1500.1651200000649</v>
      </c>
      <c r="I710" s="173">
        <f t="shared" si="25"/>
        <v>5.2790454206497133</v>
      </c>
    </row>
    <row r="711" spans="8:9">
      <c r="H711" s="94">
        <f t="shared" si="26"/>
        <v>1500.165440000065</v>
      </c>
      <c r="I711" s="173">
        <f t="shared" si="25"/>
        <v>5.2314542035183456</v>
      </c>
    </row>
    <row r="712" spans="8:9">
      <c r="H712" s="94">
        <f t="shared" si="26"/>
        <v>1500.1657600000651</v>
      </c>
      <c r="I712" s="173">
        <f t="shared" si="25"/>
        <v>5.1839602427500866</v>
      </c>
    </row>
    <row r="713" spans="8:9">
      <c r="H713" s="94">
        <f t="shared" si="26"/>
        <v>1500.1660800000652</v>
      </c>
      <c r="I713" s="173">
        <f t="shared" si="25"/>
        <v>5.1365687068373376</v>
      </c>
    </row>
    <row r="714" spans="8:9">
      <c r="H714" s="94">
        <f t="shared" si="26"/>
        <v>1500.1664000000653</v>
      </c>
      <c r="I714" s="173">
        <f t="shared" si="25"/>
        <v>5.0892846976118786</v>
      </c>
    </row>
    <row r="715" spans="8:9">
      <c r="H715" s="94">
        <f t="shared" si="26"/>
        <v>1500.1667200000654</v>
      </c>
      <c r="I715" s="173">
        <f t="shared" si="25"/>
        <v>5.042113249554232</v>
      </c>
    </row>
    <row r="716" spans="8:9">
      <c r="H716" s="94">
        <f t="shared" si="26"/>
        <v>1500.1670400000655</v>
      </c>
      <c r="I716" s="173">
        <f t="shared" si="25"/>
        <v>4.9950593291308198</v>
      </c>
    </row>
    <row r="717" spans="8:9">
      <c r="H717" s="94">
        <f t="shared" si="26"/>
        <v>1500.1673600000656</v>
      </c>
      <c r="I717" s="173">
        <f t="shared" si="25"/>
        <v>4.9481278341589059</v>
      </c>
    </row>
    <row r="718" spans="8:9">
      <c r="H718" s="94">
        <f t="shared" si="26"/>
        <v>1500.1676800000657</v>
      </c>
      <c r="I718" s="173">
        <f t="shared" si="25"/>
        <v>4.9013235931993018</v>
      </c>
    </row>
    <row r="719" spans="8:9">
      <c r="H719" s="94">
        <f t="shared" si="26"/>
        <v>1500.1680000000658</v>
      </c>
      <c r="I719" s="173">
        <f t="shared" si="25"/>
        <v>4.8546513649768261</v>
      </c>
    </row>
    <row r="720" spans="8:9">
      <c r="H720" s="94">
        <f t="shared" si="26"/>
        <v>1500.1683200000659</v>
      </c>
      <c r="I720" s="173">
        <f t="shared" si="25"/>
        <v>4.8081158378284625</v>
      </c>
    </row>
    <row r="721" spans="8:9">
      <c r="H721" s="94">
        <f t="shared" si="26"/>
        <v>1500.168640000066</v>
      </c>
      <c r="I721" s="173">
        <f t="shared" si="25"/>
        <v>4.7617216291791689</v>
      </c>
    </row>
    <row r="722" spans="8:9">
      <c r="H722" s="94">
        <f t="shared" si="26"/>
        <v>1500.1689600000661</v>
      </c>
      <c r="I722" s="173">
        <f t="shared" si="25"/>
        <v>4.7154732850452801</v>
      </c>
    </row>
    <row r="723" spans="8:9">
      <c r="H723" s="94">
        <f t="shared" si="26"/>
        <v>1500.1692800000662</v>
      </c>
      <c r="I723" s="173">
        <f t="shared" si="25"/>
        <v>4.6693752795654264</v>
      </c>
    </row>
    <row r="724" spans="8:9">
      <c r="H724" s="94">
        <f t="shared" si="26"/>
        <v>1500.1696000000663</v>
      </c>
      <c r="I724" s="173">
        <f t="shared" si="25"/>
        <v>4.6234320145588743</v>
      </c>
    </row>
    <row r="725" spans="8:9">
      <c r="H725" s="94">
        <f t="shared" si="26"/>
        <v>1500.1699200000664</v>
      </c>
      <c r="I725" s="173">
        <f t="shared" si="25"/>
        <v>4.5776478191112071</v>
      </c>
    </row>
    <row r="726" spans="8:9">
      <c r="H726" s="94">
        <f t="shared" si="26"/>
        <v>1500.1702400000665</v>
      </c>
      <c r="I726" s="173">
        <f t="shared" si="25"/>
        <v>4.5320269491872276</v>
      </c>
    </row>
    <row r="727" spans="8:9">
      <c r="H727" s="94">
        <f t="shared" si="26"/>
        <v>1500.1705600000666</v>
      </c>
      <c r="I727" s="173">
        <f t="shared" si="25"/>
        <v>4.4865735872709491</v>
      </c>
    </row>
    <row r="728" spans="8:9">
      <c r="H728" s="94">
        <f t="shared" si="26"/>
        <v>1500.1708800000667</v>
      </c>
      <c r="I728" s="173">
        <f t="shared" si="25"/>
        <v>4.4412918420325864</v>
      </c>
    </row>
    <row r="729" spans="8:9">
      <c r="H729" s="94">
        <f t="shared" si="26"/>
        <v>1500.1712000000668</v>
      </c>
      <c r="I729" s="173">
        <f t="shared" si="25"/>
        <v>4.3961857480223401</v>
      </c>
    </row>
    <row r="730" spans="8:9">
      <c r="H730" s="94">
        <f t="shared" si="26"/>
        <v>1500.1715200000669</v>
      </c>
      <c r="I730" s="173">
        <f t="shared" si="25"/>
        <v>4.3512592653908966</v>
      </c>
    </row>
    <row r="731" spans="8:9">
      <c r="H731" s="94">
        <f t="shared" si="26"/>
        <v>1500.171840000067</v>
      </c>
      <c r="I731" s="173">
        <f t="shared" si="25"/>
        <v>4.3065162796364129</v>
      </c>
    </row>
    <row r="732" spans="8:9">
      <c r="H732" s="94">
        <f t="shared" si="26"/>
        <v>1500.1721600000672</v>
      </c>
      <c r="I732" s="173">
        <f t="shared" si="25"/>
        <v>4.261960601377865</v>
      </c>
    </row>
    <row r="733" spans="8:9">
      <c r="H733" s="94">
        <f t="shared" si="26"/>
        <v>1500.1724800000673</v>
      </c>
      <c r="I733" s="173">
        <f t="shared" si="25"/>
        <v>4.2175959661545441</v>
      </c>
    </row>
    <row r="734" spans="8:9">
      <c r="H734" s="94">
        <f t="shared" si="26"/>
        <v>1500.1728000000674</v>
      </c>
      <c r="I734" s="173">
        <f t="shared" si="25"/>
        <v>4.1734260342515288</v>
      </c>
    </row>
    <row r="735" spans="8:9">
      <c r="H735" s="94">
        <f t="shared" si="26"/>
        <v>1500.1731200000675</v>
      </c>
      <c r="I735" s="173">
        <f t="shared" si="25"/>
        <v>4.1294543905509196</v>
      </c>
    </row>
    <row r="736" spans="8:9">
      <c r="H736" s="94">
        <f t="shared" si="26"/>
        <v>1500.1734400000676</v>
      </c>
      <c r="I736" s="173">
        <f t="shared" si="25"/>
        <v>4.0856845444086263</v>
      </c>
    </row>
    <row r="737" spans="8:9">
      <c r="H737" s="94">
        <f t="shared" si="26"/>
        <v>1500.1737600000677</v>
      </c>
      <c r="I737" s="173">
        <f t="shared" si="25"/>
        <v>4.0421199295564954</v>
      </c>
    </row>
    <row r="738" spans="8:9">
      <c r="H738" s="94">
        <f t="shared" si="26"/>
        <v>1500.1740800000678</v>
      </c>
      <c r="I738" s="173">
        <f t="shared" si="25"/>
        <v>3.9987639040295306</v>
      </c>
    </row>
    <row r="739" spans="8:9">
      <c r="H739" s="94">
        <f t="shared" si="26"/>
        <v>1500.1744000000679</v>
      </c>
      <c r="I739" s="173">
        <f t="shared" si="25"/>
        <v>3.9556197501179988</v>
      </c>
    </row>
    <row r="740" spans="8:9">
      <c r="H740" s="94">
        <f t="shared" si="26"/>
        <v>1500.174720000068</v>
      </c>
      <c r="I740" s="173">
        <f t="shared" si="25"/>
        <v>3.9126906743441348</v>
      </c>
    </row>
    <row r="741" spans="8:9">
      <c r="H741" s="94">
        <f t="shared" si="26"/>
        <v>1500.1750400000681</v>
      </c>
      <c r="I741" s="173">
        <f t="shared" si="25"/>
        <v>3.8699798074632197</v>
      </c>
    </row>
    <row r="742" spans="8:9">
      <c r="H742" s="94">
        <f t="shared" si="26"/>
        <v>1500.1753600000682</v>
      </c>
      <c r="I742" s="173">
        <f t="shared" si="25"/>
        <v>3.8274902044887655</v>
      </c>
    </row>
    <row r="743" spans="8:9">
      <c r="H743" s="94">
        <f t="shared" si="26"/>
        <v>1500.1756800000683</v>
      </c>
      <c r="I743" s="173">
        <f t="shared" si="25"/>
        <v>3.7852248447415184</v>
      </c>
    </row>
    <row r="744" spans="8:9">
      <c r="H744" s="94">
        <f t="shared" si="26"/>
        <v>1500.1760000000684</v>
      </c>
      <c r="I744" s="173">
        <f t="shared" si="25"/>
        <v>3.7431866319220184</v>
      </c>
    </row>
    <row r="745" spans="8:9">
      <c r="H745" s="94">
        <f t="shared" si="26"/>
        <v>1500.1763200000685</v>
      </c>
      <c r="I745" s="173">
        <f t="shared" si="25"/>
        <v>3.7013783942064276</v>
      </c>
    </row>
    <row r="746" spans="8:9">
      <c r="H746" s="94">
        <f t="shared" si="26"/>
        <v>1500.1766400000686</v>
      </c>
      <c r="I746" s="173">
        <f t="shared" si="25"/>
        <v>3.6598028843653219</v>
      </c>
    </row>
    <row r="747" spans="8:9">
      <c r="H747" s="94">
        <f t="shared" si="26"/>
        <v>1500.1769600000687</v>
      </c>
      <c r="I747" s="173">
        <f t="shared" si="25"/>
        <v>3.6184627799051583</v>
      </c>
    </row>
    <row r="748" spans="8:9">
      <c r="H748" s="94">
        <f t="shared" si="26"/>
        <v>1500.1772800000688</v>
      </c>
      <c r="I748" s="173">
        <f t="shared" si="25"/>
        <v>3.5773606832321034</v>
      </c>
    </row>
    <row r="749" spans="8:9">
      <c r="H749" s="94">
        <f t="shared" si="26"/>
        <v>1500.1776000000689</v>
      </c>
      <c r="I749" s="173">
        <f t="shared" si="25"/>
        <v>3.5364991218379163</v>
      </c>
    </row>
    <row r="750" spans="8:9">
      <c r="H750" s="94">
        <f t="shared" si="26"/>
        <v>1500.177920000069</v>
      </c>
      <c r="I750" s="173">
        <f t="shared" si="25"/>
        <v>3.4958805485075519</v>
      </c>
    </row>
    <row r="751" spans="8:9">
      <c r="H751" s="94">
        <f t="shared" si="26"/>
        <v>1500.1782400000691</v>
      </c>
      <c r="I751" s="173">
        <f t="shared" si="25"/>
        <v>3.4555073415481776</v>
      </c>
    </row>
    <row r="752" spans="8:9">
      <c r="H752" s="94">
        <f t="shared" si="26"/>
        <v>1500.1785600000692</v>
      </c>
      <c r="I752" s="173">
        <f t="shared" si="25"/>
        <v>3.4153818050392588</v>
      </c>
    </row>
    <row r="753" spans="8:9">
      <c r="H753" s="94">
        <f t="shared" si="26"/>
        <v>1500.1788800000693</v>
      </c>
      <c r="I753" s="173">
        <f t="shared" si="25"/>
        <v>3.3755061691033745</v>
      </c>
    </row>
    <row r="754" spans="8:9">
      <c r="H754" s="94">
        <f t="shared" si="26"/>
        <v>1500.1792000000694</v>
      </c>
      <c r="I754" s="173">
        <f t="shared" si="25"/>
        <v>3.3358825901974258</v>
      </c>
    </row>
    <row r="755" spans="8:9">
      <c r="H755" s="94">
        <f t="shared" si="26"/>
        <v>1500.1795200000695</v>
      </c>
      <c r="I755" s="173">
        <f t="shared" si="25"/>
        <v>3.2965131514238961</v>
      </c>
    </row>
    <row r="756" spans="8:9">
      <c r="H756" s="94">
        <f t="shared" si="26"/>
        <v>1500.1798400000696</v>
      </c>
      <c r="I756" s="173">
        <f t="shared" si="25"/>
        <v>3.2573998628617886</v>
      </c>
    </row>
    <row r="757" spans="8:9">
      <c r="H757" s="94">
        <f t="shared" si="26"/>
        <v>1500.1801600000697</v>
      </c>
      <c r="I757" s="173">
        <f t="shared" si="25"/>
        <v>3.218544661916908</v>
      </c>
    </row>
    <row r="758" spans="8:9">
      <c r="H758" s="94">
        <f t="shared" si="26"/>
        <v>1500.1804800000698</v>
      </c>
      <c r="I758" s="173">
        <f t="shared" si="25"/>
        <v>3.179949413691106</v>
      </c>
    </row>
    <row r="759" spans="8:9">
      <c r="H759" s="94">
        <f t="shared" si="26"/>
        <v>1500.1808000000699</v>
      </c>
      <c r="I759" s="173">
        <f t="shared" si="25"/>
        <v>3.1416159113701378</v>
      </c>
    </row>
    <row r="760" spans="8:9">
      <c r="H760" s="94">
        <f t="shared" si="26"/>
        <v>1500.18112000007</v>
      </c>
      <c r="I760" s="173">
        <f t="shared" si="25"/>
        <v>3.1035458766297515</v>
      </c>
    </row>
    <row r="761" spans="8:9">
      <c r="H761" s="94">
        <f t="shared" si="26"/>
        <v>1500.1814400000701</v>
      </c>
      <c r="I761" s="173">
        <f t="shared" si="25"/>
        <v>3.0657409600596361</v>
      </c>
    </row>
    <row r="762" spans="8:9">
      <c r="H762" s="94">
        <f t="shared" si="26"/>
        <v>1500.1817600000702</v>
      </c>
      <c r="I762" s="173">
        <f t="shared" si="25"/>
        <v>3.0282027416048605</v>
      </c>
    </row>
    <row r="763" spans="8:9">
      <c r="H763" s="94">
        <f t="shared" si="26"/>
        <v>1500.1820800000703</v>
      </c>
      <c r="I763" s="173">
        <f t="shared" si="25"/>
        <v>2.9909327310244129</v>
      </c>
    </row>
    <row r="764" spans="8:9">
      <c r="H764" s="94">
        <f t="shared" si="26"/>
        <v>1500.1824000000704</v>
      </c>
      <c r="I764" s="173">
        <f t="shared" si="25"/>
        <v>2.95393236836646</v>
      </c>
    </row>
    <row r="765" spans="8:9">
      <c r="H765" s="94">
        <f t="shared" si="26"/>
        <v>1500.1827200000705</v>
      </c>
      <c r="I765" s="173">
        <f t="shared" si="25"/>
        <v>2.9172030244599423</v>
      </c>
    </row>
    <row r="766" spans="8:9">
      <c r="H766" s="94">
        <f t="shared" si="26"/>
        <v>1500.1830400000706</v>
      </c>
      <c r="I766" s="173">
        <f t="shared" si="25"/>
        <v>2.88074600142212</v>
      </c>
    </row>
    <row r="767" spans="8:9">
      <c r="H767" s="94">
        <f t="shared" si="26"/>
        <v>1500.1833600000707</v>
      </c>
      <c r="I767" s="173">
        <f t="shared" si="25"/>
        <v>2.8445625331816626</v>
      </c>
    </row>
    <row r="768" spans="8:9">
      <c r="H768" s="94">
        <f t="shared" si="26"/>
        <v>1500.1836800000708</v>
      </c>
      <c r="I768" s="173">
        <f t="shared" si="25"/>
        <v>2.8086537860169161</v>
      </c>
    </row>
    <row r="769" spans="8:9">
      <c r="H769" s="94">
        <f t="shared" si="26"/>
        <v>1500.1840000000709</v>
      </c>
      <c r="I769" s="173">
        <f t="shared" si="25"/>
        <v>2.7730208591089247</v>
      </c>
    </row>
    <row r="770" spans="8:9">
      <c r="H770" s="94">
        <f t="shared" si="26"/>
        <v>1500.184320000071</v>
      </c>
      <c r="I770" s="173">
        <f t="shared" si="25"/>
        <v>2.7376647851088287</v>
      </c>
    </row>
    <row r="771" spans="8:9">
      <c r="H771" s="94">
        <f t="shared" si="26"/>
        <v>1500.1846400000711</v>
      </c>
      <c r="I771" s="173">
        <f t="shared" si="25"/>
        <v>2.7025865307192358</v>
      </c>
    </row>
    <row r="772" spans="8:9">
      <c r="H772" s="94">
        <f t="shared" si="26"/>
        <v>1500.1849600000712</v>
      </c>
      <c r="I772" s="173">
        <f t="shared" si="25"/>
        <v>2.6677869972891672</v>
      </c>
    </row>
    <row r="773" spans="8:9">
      <c r="H773" s="94">
        <f t="shared" si="26"/>
        <v>1500.1852800000713</v>
      </c>
      <c r="I773" s="173">
        <f t="shared" ref="I773:I836" si="27">EXP(-((H773-$C$7)^2)/(2*$C$23^2))/(SQRT(2*PI())*$C$23)</f>
        <v>2.6332670214221698</v>
      </c>
    </row>
    <row r="774" spans="8:9">
      <c r="H774" s="94">
        <f t="shared" ref="H774:H837" si="28">H773+$I$65</f>
        <v>1500.1856000000714</v>
      </c>
      <c r="I774" s="173">
        <f t="shared" si="27"/>
        <v>2.5990273755972146</v>
      </c>
    </row>
    <row r="775" spans="8:9">
      <c r="H775" s="94">
        <f t="shared" si="28"/>
        <v>1500.1859200000715</v>
      </c>
      <c r="I775" s="173">
        <f t="shared" si="27"/>
        <v>2.5650687688019556</v>
      </c>
    </row>
    <row r="776" spans="8:9">
      <c r="H776" s="94">
        <f t="shared" si="28"/>
        <v>1500.1862400000716</v>
      </c>
      <c r="I776" s="173">
        <f t="shared" si="27"/>
        <v>2.5313918471779626</v>
      </c>
    </row>
    <row r="777" spans="8:9">
      <c r="H777" s="94">
        <f t="shared" si="28"/>
        <v>1500.1865600000717</v>
      </c>
      <c r="I777" s="173">
        <f t="shared" si="27"/>
        <v>2.4979971946775237</v>
      </c>
    </row>
    <row r="778" spans="8:9">
      <c r="H778" s="94">
        <f t="shared" si="28"/>
        <v>1500.1868800000718</v>
      </c>
      <c r="I778" s="173">
        <f t="shared" si="27"/>
        <v>2.4648853337316119</v>
      </c>
    </row>
    <row r="779" spans="8:9">
      <c r="H779" s="94">
        <f t="shared" si="28"/>
        <v>1500.1872000000719</v>
      </c>
      <c r="I779" s="173">
        <f t="shared" si="27"/>
        <v>2.4320567259286214</v>
      </c>
    </row>
    <row r="780" spans="8:9">
      <c r="H780" s="94">
        <f t="shared" si="28"/>
        <v>1500.187520000072</v>
      </c>
      <c r="I780" s="173">
        <f t="shared" si="27"/>
        <v>2.3995117727034607</v>
      </c>
    </row>
    <row r="781" spans="8:9">
      <c r="H781" s="94">
        <f t="shared" si="28"/>
        <v>1500.1878400000721</v>
      </c>
      <c r="I781" s="173">
        <f t="shared" si="27"/>
        <v>2.3672508160366159</v>
      </c>
    </row>
    <row r="782" spans="8:9">
      <c r="H782" s="94">
        <f t="shared" si="28"/>
        <v>1500.1881600000722</v>
      </c>
      <c r="I782" s="173">
        <f t="shared" si="27"/>
        <v>2.3352741391627774</v>
      </c>
    </row>
    <row r="783" spans="8:9">
      <c r="H783" s="94">
        <f t="shared" si="28"/>
        <v>1500.1884800000723</v>
      </c>
      <c r="I783" s="173">
        <f t="shared" si="27"/>
        <v>2.3035819672886326</v>
      </c>
    </row>
    <row r="784" spans="8:9">
      <c r="H784" s="94">
        <f t="shared" si="28"/>
        <v>1500.1888000000724</v>
      </c>
      <c r="I784" s="173">
        <f t="shared" si="27"/>
        <v>2.2721744683194265</v>
      </c>
    </row>
    <row r="785" spans="8:9">
      <c r="H785" s="94">
        <f t="shared" si="28"/>
        <v>1500.1891200000725</v>
      </c>
      <c r="I785" s="173">
        <f t="shared" si="27"/>
        <v>2.2410517535938985</v>
      </c>
    </row>
    <row r="786" spans="8:9">
      <c r="H786" s="94">
        <f t="shared" si="28"/>
        <v>1500.1894400000726</v>
      </c>
      <c r="I786" s="173">
        <f t="shared" si="27"/>
        <v>2.210213878627199</v>
      </c>
    </row>
    <row r="787" spans="8:9">
      <c r="H787" s="94">
        <f t="shared" si="28"/>
        <v>1500.1897600000727</v>
      </c>
      <c r="I787" s="173">
        <f t="shared" si="27"/>
        <v>2.1796608438613947</v>
      </c>
    </row>
    <row r="788" spans="8:9">
      <c r="H788" s="94">
        <f t="shared" si="28"/>
        <v>1500.1900800000728</v>
      </c>
      <c r="I788" s="173">
        <f t="shared" si="27"/>
        <v>2.1493925954231679</v>
      </c>
    </row>
    <row r="789" spans="8:9">
      <c r="H789" s="94">
        <f t="shared" si="28"/>
        <v>1500.1904000000729</v>
      </c>
      <c r="I789" s="173">
        <f t="shared" si="27"/>
        <v>2.1194090258883285</v>
      </c>
    </row>
    <row r="790" spans="8:9">
      <c r="H790" s="94">
        <f t="shared" si="28"/>
        <v>1500.190720000073</v>
      </c>
      <c r="I790" s="173">
        <f t="shared" si="27"/>
        <v>2.0897099750527515</v>
      </c>
    </row>
    <row r="791" spans="8:9">
      <c r="H791" s="94">
        <f t="shared" si="28"/>
        <v>1500.1910400000731</v>
      </c>
      <c r="I791" s="173">
        <f t="shared" si="27"/>
        <v>2.0602952307093543</v>
      </c>
    </row>
    <row r="792" spans="8:9">
      <c r="H792" s="94">
        <f t="shared" si="28"/>
        <v>1500.1913600000732</v>
      </c>
      <c r="I792" s="173">
        <f t="shared" si="27"/>
        <v>2.0311645294307299</v>
      </c>
    </row>
    <row r="793" spans="8:9">
      <c r="H793" s="94">
        <f t="shared" si="28"/>
        <v>1500.1916800000733</v>
      </c>
      <c r="I793" s="173">
        <f t="shared" si="27"/>
        <v>2.0023175573570722</v>
      </c>
    </row>
    <row r="794" spans="8:9">
      <c r="H794" s="94">
        <f t="shared" si="28"/>
        <v>1500.1920000000734</v>
      </c>
      <c r="I794" s="173">
        <f t="shared" si="27"/>
        <v>1.9737539509890016</v>
      </c>
    </row>
    <row r="795" spans="8:9">
      <c r="H795" s="94">
        <f t="shared" si="28"/>
        <v>1500.1923200000736</v>
      </c>
      <c r="I795" s="173">
        <f t="shared" si="27"/>
        <v>1.945473297984929</v>
      </c>
    </row>
    <row r="796" spans="8:9">
      <c r="H796" s="94">
        <f t="shared" si="28"/>
        <v>1500.1926400000737</v>
      </c>
      <c r="I796" s="173">
        <f t="shared" si="27"/>
        <v>1.9174751379625881</v>
      </c>
    </row>
    <row r="797" spans="8:9">
      <c r="H797" s="94">
        <f t="shared" si="28"/>
        <v>1500.1929600000738</v>
      </c>
      <c r="I797" s="173">
        <f t="shared" si="27"/>
        <v>1.8897589633043732</v>
      </c>
    </row>
    <row r="798" spans="8:9">
      <c r="H798" s="94">
        <f t="shared" si="28"/>
        <v>1500.1932800000739</v>
      </c>
      <c r="I798" s="173">
        <f t="shared" si="27"/>
        <v>1.8623242199661132</v>
      </c>
    </row>
    <row r="799" spans="8:9">
      <c r="H799" s="94">
        <f t="shared" si="28"/>
        <v>1500.193600000074</v>
      </c>
      <c r="I799" s="173">
        <f t="shared" si="27"/>
        <v>1.8351703082889335</v>
      </c>
    </row>
    <row r="800" spans="8:9">
      <c r="H800" s="94">
        <f t="shared" si="28"/>
        <v>1500.1939200000741</v>
      </c>
      <c r="I800" s="173">
        <f t="shared" si="27"/>
        <v>1.8082965838138438</v>
      </c>
    </row>
    <row r="801" spans="8:9">
      <c r="H801" s="94">
        <f t="shared" si="28"/>
        <v>1500.1942400000742</v>
      </c>
      <c r="I801" s="173">
        <f t="shared" si="27"/>
        <v>1.7817023580987108</v>
      </c>
    </row>
    <row r="802" spans="8:9">
      <c r="H802" s="94">
        <f t="shared" si="28"/>
        <v>1500.1945600000743</v>
      </c>
      <c r="I802" s="173">
        <f t="shared" si="27"/>
        <v>1.7553868995372572</v>
      </c>
    </row>
    <row r="803" spans="8:9">
      <c r="H803" s="94">
        <f t="shared" si="28"/>
        <v>1500.1948800000744</v>
      </c>
      <c r="I803" s="173">
        <f t="shared" si="27"/>
        <v>1.7293494341797575</v>
      </c>
    </row>
    <row r="804" spans="8:9">
      <c r="H804" s="94">
        <f t="shared" si="28"/>
        <v>1500.1952000000745</v>
      </c>
      <c r="I804" s="173">
        <f t="shared" si="27"/>
        <v>1.7035891465550852</v>
      </c>
    </row>
    <row r="805" spans="8:9">
      <c r="H805" s="94">
        <f t="shared" si="28"/>
        <v>1500.1955200000746</v>
      </c>
      <c r="I805" s="173">
        <f t="shared" si="27"/>
        <v>1.6781051804937814</v>
      </c>
    </row>
    <row r="806" spans="8:9">
      <c r="H806" s="94">
        <f t="shared" si="28"/>
        <v>1500.1958400000747</v>
      </c>
      <c r="I806" s="173">
        <f t="shared" si="27"/>
        <v>1.6528966399518132</v>
      </c>
    </row>
    <row r="807" spans="8:9">
      <c r="H807" s="94">
        <f t="shared" si="28"/>
        <v>1500.1961600000748</v>
      </c>
      <c r="I807" s="173">
        <f t="shared" si="27"/>
        <v>1.6279625898347028</v>
      </c>
    </row>
    <row r="808" spans="8:9">
      <c r="H808" s="94">
        <f t="shared" si="28"/>
        <v>1500.1964800000749</v>
      </c>
      <c r="I808" s="173">
        <f t="shared" si="27"/>
        <v>1.6033020568216976</v>
      </c>
    </row>
    <row r="809" spans="8:9">
      <c r="H809" s="94">
        <f t="shared" si="28"/>
        <v>1500.196800000075</v>
      </c>
      <c r="I809" s="173">
        <f t="shared" si="27"/>
        <v>1.5789140301896838</v>
      </c>
    </row>
    <row r="810" spans="8:9">
      <c r="H810" s="94">
        <f t="shared" si="28"/>
        <v>1500.1971200000751</v>
      </c>
      <c r="I810" s="173">
        <f t="shared" si="27"/>
        <v>1.5547974626365142</v>
      </c>
    </row>
    <row r="811" spans="8:9">
      <c r="H811" s="94">
        <f t="shared" si="28"/>
        <v>1500.1974400000752</v>
      </c>
      <c r="I811" s="173">
        <f t="shared" si="27"/>
        <v>1.5309512711034543</v>
      </c>
    </row>
    <row r="812" spans="8:9">
      <c r="H812" s="94">
        <f t="shared" si="28"/>
        <v>1500.1977600000753</v>
      </c>
      <c r="I812" s="173">
        <f t="shared" si="27"/>
        <v>1.5073743375964548</v>
      </c>
    </row>
    <row r="813" spans="8:9">
      <c r="H813" s="94">
        <f t="shared" si="28"/>
        <v>1500.1980800000754</v>
      </c>
      <c r="I813" s="173">
        <f t="shared" si="27"/>
        <v>1.4840655100059372</v>
      </c>
    </row>
    <row r="814" spans="8:9">
      <c r="H814" s="94">
        <f t="shared" si="28"/>
        <v>1500.1984000000755</v>
      </c>
      <c r="I814" s="173">
        <f t="shared" si="27"/>
        <v>1.4610236029248185</v>
      </c>
    </row>
    <row r="815" spans="8:9">
      <c r="H815" s="94">
        <f t="shared" si="28"/>
        <v>1500.1987200000756</v>
      </c>
      <c r="I815" s="173">
        <f t="shared" si="27"/>
        <v>1.4382473984644835</v>
      </c>
    </row>
    <row r="816" spans="8:9">
      <c r="H816" s="94">
        <f t="shared" si="28"/>
        <v>1500.1990400000757</v>
      </c>
      <c r="I816" s="173">
        <f t="shared" si="27"/>
        <v>1.4157356470684284</v>
      </c>
    </row>
    <row r="817" spans="8:9">
      <c r="H817" s="94">
        <f t="shared" si="28"/>
        <v>1500.1993600000758</v>
      </c>
      <c r="I817" s="173">
        <f t="shared" si="27"/>
        <v>1.3934870683232965</v>
      </c>
    </row>
    <row r="818" spans="8:9">
      <c r="H818" s="94">
        <f t="shared" si="28"/>
        <v>1500.1996800000759</v>
      </c>
      <c r="I818" s="173">
        <f t="shared" si="27"/>
        <v>1.3715003517670474</v>
      </c>
    </row>
    <row r="819" spans="8:9">
      <c r="H819" s="94">
        <f t="shared" si="28"/>
        <v>1500.200000000076</v>
      </c>
      <c r="I819" s="173">
        <f t="shared" si="27"/>
        <v>1.3497741576939848</v>
      </c>
    </row>
    <row r="820" spans="8:9">
      <c r="H820" s="94">
        <f t="shared" si="28"/>
        <v>1500.2003200000761</v>
      </c>
      <c r="I820" s="173">
        <f t="shared" si="27"/>
        <v>1.3283071179563963</v>
      </c>
    </row>
    <row r="821" spans="8:9">
      <c r="H821" s="94">
        <f t="shared" si="28"/>
        <v>1500.2006400000762</v>
      </c>
      <c r="I821" s="173">
        <f t="shared" si="27"/>
        <v>1.307097836762545</v>
      </c>
    </row>
    <row r="822" spans="8:9">
      <c r="H822" s="94">
        <f t="shared" si="28"/>
        <v>1500.2009600000763</v>
      </c>
      <c r="I822" s="173">
        <f t="shared" si="27"/>
        <v>1.2861448914707745</v>
      </c>
    </row>
    <row r="823" spans="8:9">
      <c r="H823" s="94">
        <f t="shared" si="28"/>
        <v>1500.2012800000764</v>
      </c>
      <c r="I823" s="173">
        <f t="shared" si="27"/>
        <v>1.2654468333794793</v>
      </c>
    </row>
    <row r="824" spans="8:9">
      <c r="H824" s="94">
        <f t="shared" si="28"/>
        <v>1500.2016000000765</v>
      </c>
      <c r="I824" s="173">
        <f t="shared" si="27"/>
        <v>1.2450021885127083</v>
      </c>
    </row>
    <row r="825" spans="8:9">
      <c r="H825" s="94">
        <f t="shared" si="28"/>
        <v>1500.2019200000766</v>
      </c>
      <c r="I825" s="173">
        <f t="shared" si="27"/>
        <v>1.2248094584011762</v>
      </c>
    </row>
    <row r="826" spans="8:9">
      <c r="H826" s="94">
        <f t="shared" si="28"/>
        <v>1500.2022400000767</v>
      </c>
      <c r="I826" s="173">
        <f t="shared" si="27"/>
        <v>1.2048671208584523</v>
      </c>
    </row>
    <row r="827" spans="8:9">
      <c r="H827" s="94">
        <f t="shared" si="28"/>
        <v>1500.2025600000768</v>
      </c>
      <c r="I827" s="173">
        <f t="shared" si="27"/>
        <v>1.1851736307521148</v>
      </c>
    </row>
    <row r="828" spans="8:9">
      <c r="H828" s="94">
        <f t="shared" si="28"/>
        <v>1500.2028800000769</v>
      </c>
      <c r="I828" s="173">
        <f t="shared" si="27"/>
        <v>1.1657274207696573</v>
      </c>
    </row>
    <row r="829" spans="8:9">
      <c r="H829" s="94">
        <f t="shared" si="28"/>
        <v>1500.203200000077</v>
      </c>
      <c r="I829" s="173">
        <f t="shared" si="27"/>
        <v>1.1465269021789328</v>
      </c>
    </row>
    <row r="830" spans="8:9">
      <c r="H830" s="94">
        <f t="shared" si="28"/>
        <v>1500.2035200000771</v>
      </c>
      <c r="I830" s="173">
        <f t="shared" si="27"/>
        <v>1.1275704655829561</v>
      </c>
    </row>
    <row r="831" spans="8:9">
      <c r="H831" s="94">
        <f t="shared" si="28"/>
        <v>1500.2038400000772</v>
      </c>
      <c r="I831" s="173">
        <f t="shared" si="27"/>
        <v>1.1088564816688378</v>
      </c>
    </row>
    <row r="832" spans="8:9">
      <c r="H832" s="94">
        <f t="shared" si="28"/>
        <v>1500.2041600000773</v>
      </c>
      <c r="I832" s="173">
        <f t="shared" si="27"/>
        <v>1.0903833019506999</v>
      </c>
    </row>
    <row r="833" spans="8:9">
      <c r="H833" s="94">
        <f t="shared" si="28"/>
        <v>1500.2044800000774</v>
      </c>
      <c r="I833" s="173">
        <f t="shared" si="27"/>
        <v>1.0721492595063482</v>
      </c>
    </row>
    <row r="834" spans="8:9">
      <c r="H834" s="94">
        <f t="shared" si="28"/>
        <v>1500.2048000000775</v>
      </c>
      <c r="I834" s="173">
        <f t="shared" si="27"/>
        <v>1.0541526697075656</v>
      </c>
    </row>
    <row r="835" spans="8:9">
      <c r="H835" s="94">
        <f t="shared" si="28"/>
        <v>1500.2051200000776</v>
      </c>
      <c r="I835" s="173">
        <f t="shared" si="27"/>
        <v>1.0363918309438165</v>
      </c>
    </row>
    <row r="836" spans="8:9">
      <c r="H836" s="94">
        <f t="shared" si="28"/>
        <v>1500.2054400000777</v>
      </c>
      <c r="I836" s="173">
        <f t="shared" si="27"/>
        <v>1.0188650253392297</v>
      </c>
    </row>
    <row r="837" spans="8:9">
      <c r="H837" s="94">
        <f t="shared" si="28"/>
        <v>1500.2057600000778</v>
      </c>
      <c r="I837" s="173">
        <f t="shared" ref="I837:I900" si="29">EXP(-((H837-$C$7)^2)/(2*$C$23^2))/(SQRT(2*PI())*$C$23)</f>
        <v>1.0015705194626745</v>
      </c>
    </row>
    <row r="838" spans="8:9">
      <c r="H838" s="94">
        <f t="shared" ref="H838:H901" si="30">H837+$I$65</f>
        <v>1500.2060800000779</v>
      </c>
      <c r="I838" s="173">
        <f t="shared" si="29"/>
        <v>0.98450656503079192</v>
      </c>
    </row>
    <row r="839" spans="8:9">
      <c r="H839" s="94">
        <f t="shared" si="30"/>
        <v>1500.206400000078</v>
      </c>
      <c r="I839" s="173">
        <f t="shared" si="29"/>
        <v>0.96767139960382431</v>
      </c>
    </row>
    <row r="840" spans="8:9">
      <c r="H840" s="94">
        <f t="shared" si="30"/>
        <v>1500.2067200000781</v>
      </c>
      <c r="I840" s="173">
        <f t="shared" si="29"/>
        <v>0.95106324727410663</v>
      </c>
    </row>
    <row r="841" spans="8:9">
      <c r="H841" s="94">
        <f t="shared" si="30"/>
        <v>1500.2070400000782</v>
      </c>
      <c r="I841" s="173">
        <f t="shared" si="29"/>
        <v>0.93468031934707263</v>
      </c>
    </row>
    <row r="842" spans="8:9">
      <c r="H842" s="94">
        <f t="shared" si="30"/>
        <v>1500.2073600000783</v>
      </c>
      <c r="I842" s="173">
        <f t="shared" si="29"/>
        <v>0.91852081501465943</v>
      </c>
    </row>
    <row r="843" spans="8:9">
      <c r="H843" s="94">
        <f t="shared" si="30"/>
        <v>1500.2076800000784</v>
      </c>
      <c r="I843" s="173">
        <f t="shared" si="29"/>
        <v>0.90258292202096879</v>
      </c>
    </row>
    <row r="844" spans="8:9">
      <c r="H844" s="94">
        <f t="shared" si="30"/>
        <v>1500.2080000000785</v>
      </c>
      <c r="I844" s="173">
        <f t="shared" si="29"/>
        <v>0.88686481732007805</v>
      </c>
    </row>
    <row r="845" spans="8:9">
      <c r="H845" s="94">
        <f t="shared" si="30"/>
        <v>1500.2083200000786</v>
      </c>
      <c r="I845" s="173">
        <f t="shared" si="29"/>
        <v>0.87136466772587606</v>
      </c>
    </row>
    <row r="846" spans="8:9">
      <c r="H846" s="94">
        <f t="shared" si="30"/>
        <v>1500.2086400000787</v>
      </c>
      <c r="I846" s="173">
        <f t="shared" si="29"/>
        <v>0.856080630553824</v>
      </c>
    </row>
    <row r="847" spans="8:9">
      <c r="H847" s="94">
        <f t="shared" si="30"/>
        <v>1500.2089600000788</v>
      </c>
      <c r="I847" s="173">
        <f t="shared" si="29"/>
        <v>0.84101085425452859</v>
      </c>
    </row>
    <row r="848" spans="8:9">
      <c r="H848" s="94">
        <f t="shared" si="30"/>
        <v>1500.2092800000789</v>
      </c>
      <c r="I848" s="173">
        <f t="shared" si="29"/>
        <v>0.82615347903903757</v>
      </c>
    </row>
    <row r="849" spans="8:9">
      <c r="H849" s="94">
        <f t="shared" si="30"/>
        <v>1500.209600000079</v>
      </c>
      <c r="I849" s="173">
        <f t="shared" si="29"/>
        <v>0.81150663749576002</v>
      </c>
    </row>
    <row r="850" spans="8:9">
      <c r="H850" s="94">
        <f t="shared" si="30"/>
        <v>1500.2099200000791</v>
      </c>
      <c r="I850" s="173">
        <f t="shared" si="29"/>
        <v>0.797068455198925</v>
      </c>
    </row>
    <row r="851" spans="8:9">
      <c r="H851" s="94">
        <f t="shared" si="30"/>
        <v>1500.2102400000792</v>
      </c>
      <c r="I851" s="173">
        <f t="shared" si="29"/>
        <v>0.78283705130849468</v>
      </c>
    </row>
    <row r="852" spans="8:9">
      <c r="H852" s="94">
        <f t="shared" si="30"/>
        <v>1500.2105600000793</v>
      </c>
      <c r="I852" s="173">
        <f t="shared" si="29"/>
        <v>0.76881053916146502</v>
      </c>
    </row>
    <row r="853" spans="8:9">
      <c r="H853" s="94">
        <f t="shared" si="30"/>
        <v>1500.2108800000794</v>
      </c>
      <c r="I853" s="173">
        <f t="shared" si="29"/>
        <v>0.75498702685446373</v>
      </c>
    </row>
    <row r="854" spans="8:9">
      <c r="H854" s="94">
        <f t="shared" si="30"/>
        <v>1500.2112000000795</v>
      </c>
      <c r="I854" s="173">
        <f t="shared" si="29"/>
        <v>0.74136461781759577</v>
      </c>
    </row>
    <row r="855" spans="8:9">
      <c r="H855" s="94">
        <f t="shared" si="30"/>
        <v>1500.2115200000796</v>
      </c>
      <c r="I855" s="173">
        <f t="shared" si="29"/>
        <v>0.72794141137947133</v>
      </c>
    </row>
    <row r="856" spans="8:9">
      <c r="H856" s="94">
        <f t="shared" si="30"/>
        <v>1500.2118400000797</v>
      </c>
      <c r="I856" s="173">
        <f t="shared" si="29"/>
        <v>0.71471550332335099</v>
      </c>
    </row>
    <row r="857" spans="8:9">
      <c r="H857" s="94">
        <f t="shared" si="30"/>
        <v>1500.2121600000798</v>
      </c>
      <c r="I857" s="173">
        <f t="shared" si="29"/>
        <v>0.70168498643436905</v>
      </c>
    </row>
    <row r="858" spans="8:9">
      <c r="H858" s="94">
        <f t="shared" si="30"/>
        <v>1500.2124800000799</v>
      </c>
      <c r="I858" s="173">
        <f t="shared" si="29"/>
        <v>0.68884795103777718</v>
      </c>
    </row>
    <row r="859" spans="8:9">
      <c r="H859" s="94">
        <f t="shared" si="30"/>
        <v>1500.2128000000801</v>
      </c>
      <c r="I859" s="173">
        <f t="shared" si="29"/>
        <v>0.67620248552817763</v>
      </c>
    </row>
    <row r="860" spans="8:9">
      <c r="H860" s="94">
        <f t="shared" si="30"/>
        <v>1500.2131200000802</v>
      </c>
      <c r="I860" s="173">
        <f t="shared" si="29"/>
        <v>0.66374667688969857</v>
      </c>
    </row>
    <row r="861" spans="8:9">
      <c r="H861" s="94">
        <f t="shared" si="30"/>
        <v>1500.2134400000803</v>
      </c>
      <c r="I861" s="173">
        <f t="shared" si="29"/>
        <v>0.65147861120708739</v>
      </c>
    </row>
    <row r="862" spans="8:9">
      <c r="H862" s="94">
        <f t="shared" si="30"/>
        <v>1500.2137600000804</v>
      </c>
      <c r="I862" s="173">
        <f t="shared" si="29"/>
        <v>0.63939637416768869</v>
      </c>
    </row>
    <row r="863" spans="8:9">
      <c r="H863" s="94">
        <f t="shared" si="30"/>
        <v>1500.2140800000805</v>
      </c>
      <c r="I863" s="173">
        <f t="shared" si="29"/>
        <v>0.62749805155428695</v>
      </c>
    </row>
    <row r="864" spans="8:9">
      <c r="H864" s="94">
        <f t="shared" si="30"/>
        <v>1500.2144000000806</v>
      </c>
      <c r="I864" s="173">
        <f t="shared" si="29"/>
        <v>0.61578172972879719</v>
      </c>
    </row>
    <row r="865" spans="8:9">
      <c r="H865" s="94">
        <f t="shared" si="30"/>
        <v>1500.2147200000807</v>
      </c>
      <c r="I865" s="173">
        <f t="shared" si="29"/>
        <v>0.60424549610677958</v>
      </c>
    </row>
    <row r="866" spans="8:9">
      <c r="H866" s="94">
        <f t="shared" si="30"/>
        <v>1500.2150400000808</v>
      </c>
      <c r="I866" s="173">
        <f t="shared" si="29"/>
        <v>0.59288743962278423</v>
      </c>
    </row>
    <row r="867" spans="8:9">
      <c r="H867" s="94">
        <f t="shared" si="30"/>
        <v>1500.2153600000809</v>
      </c>
      <c r="I867" s="173">
        <f t="shared" si="29"/>
        <v>0.58170565118650508</v>
      </c>
    </row>
    <row r="868" spans="8:9">
      <c r="H868" s="94">
        <f t="shared" si="30"/>
        <v>1500.215680000081</v>
      </c>
      <c r="I868" s="173">
        <f t="shared" si="29"/>
        <v>0.57069822412974858</v>
      </c>
    </row>
    <row r="869" spans="8:9">
      <c r="H869" s="94">
        <f t="shared" si="30"/>
        <v>1500.2160000000811</v>
      </c>
      <c r="I869" s="173">
        <f t="shared" si="29"/>
        <v>0.55986325464422348</v>
      </c>
    </row>
    <row r="870" spans="8:9">
      <c r="H870" s="94">
        <f t="shared" si="30"/>
        <v>1500.2163200000812</v>
      </c>
      <c r="I870" s="173">
        <f t="shared" si="29"/>
        <v>0.54919884221014881</v>
      </c>
    </row>
    <row r="871" spans="8:9">
      <c r="H871" s="94">
        <f t="shared" si="30"/>
        <v>1500.2166400000813</v>
      </c>
      <c r="I871" s="173">
        <f t="shared" si="29"/>
        <v>0.53870309001569738</v>
      </c>
    </row>
    <row r="872" spans="8:9">
      <c r="H872" s="94">
        <f t="shared" si="30"/>
        <v>1500.2169600000814</v>
      </c>
      <c r="I872" s="173">
        <f t="shared" si="29"/>
        <v>0.52837410536729135</v>
      </c>
    </row>
    <row r="873" spans="8:9">
      <c r="H873" s="94">
        <f t="shared" si="30"/>
        <v>1500.2172800000815</v>
      </c>
      <c r="I873" s="173">
        <f t="shared" si="29"/>
        <v>0.5182100000907589</v>
      </c>
    </row>
    <row r="874" spans="8:9">
      <c r="H874" s="94">
        <f t="shared" si="30"/>
        <v>1500.2176000000816</v>
      </c>
      <c r="I874" s="173">
        <f t="shared" si="29"/>
        <v>0.50820889092338428</v>
      </c>
    </row>
    <row r="875" spans="8:9">
      <c r="H875" s="94">
        <f t="shared" si="30"/>
        <v>1500.2179200000817</v>
      </c>
      <c r="I875" s="173">
        <f t="shared" si="29"/>
        <v>0.49836889989686961</v>
      </c>
    </row>
    <row r="876" spans="8:9">
      <c r="H876" s="94">
        <f t="shared" si="30"/>
        <v>1500.2182400000818</v>
      </c>
      <c r="I876" s="173">
        <f t="shared" si="29"/>
        <v>0.48868815471124227</v>
      </c>
    </row>
    <row r="877" spans="8:9">
      <c r="H877" s="94">
        <f t="shared" si="30"/>
        <v>1500.2185600000819</v>
      </c>
      <c r="I877" s="173">
        <f t="shared" si="29"/>
        <v>0.47916478909973542</v>
      </c>
    </row>
    <row r="878" spans="8:9">
      <c r="H878" s="94">
        <f t="shared" si="30"/>
        <v>1500.218880000082</v>
      </c>
      <c r="I878" s="173">
        <f t="shared" si="29"/>
        <v>0.46979694318468462</v>
      </c>
    </row>
    <row r="879" spans="8:9">
      <c r="H879" s="94">
        <f t="shared" si="30"/>
        <v>1500.2192000000821</v>
      </c>
      <c r="I879" s="173">
        <f t="shared" si="29"/>
        <v>0.4605827638244725</v>
      </c>
    </row>
    <row r="880" spans="8:9">
      <c r="H880" s="94">
        <f t="shared" si="30"/>
        <v>1500.2195200000822</v>
      </c>
      <c r="I880" s="173">
        <f t="shared" si="29"/>
        <v>0.45152040495156959</v>
      </c>
    </row>
    <row r="881" spans="8:9">
      <c r="H881" s="94">
        <f t="shared" si="30"/>
        <v>1500.2198400000823</v>
      </c>
      <c r="I881" s="173">
        <f t="shared" si="29"/>
        <v>0.44260802790171178</v>
      </c>
    </row>
    <row r="882" spans="8:9">
      <c r="H882" s="94">
        <f t="shared" si="30"/>
        <v>1500.2201600000824</v>
      </c>
      <c r="I882" s="173">
        <f t="shared" si="29"/>
        <v>0.43384380173426923</v>
      </c>
    </row>
    <row r="883" spans="8:9">
      <c r="H883" s="94">
        <f t="shared" si="30"/>
        <v>1500.2204800000825</v>
      </c>
      <c r="I883" s="173">
        <f t="shared" si="29"/>
        <v>0.42522590354385281</v>
      </c>
    </row>
    <row r="884" spans="8:9">
      <c r="H884" s="94">
        <f t="shared" si="30"/>
        <v>1500.2208000000826</v>
      </c>
      <c r="I884" s="173">
        <f t="shared" si="29"/>
        <v>0.41675251876321417</v>
      </c>
    </row>
    <row r="885" spans="8:9">
      <c r="H885" s="94">
        <f t="shared" si="30"/>
        <v>1500.2211200000827</v>
      </c>
      <c r="I885" s="173">
        <f t="shared" si="29"/>
        <v>0.40842184145749932</v>
      </c>
    </row>
    <row r="886" spans="8:9">
      <c r="H886" s="94">
        <f t="shared" si="30"/>
        <v>1500.2214400000828</v>
      </c>
      <c r="I886" s="173">
        <f t="shared" si="29"/>
        <v>0.40023207460991095</v>
      </c>
    </row>
    <row r="887" spans="8:9">
      <c r="H887" s="94">
        <f t="shared" si="30"/>
        <v>1500.2217600000829</v>
      </c>
      <c r="I887" s="173">
        <f t="shared" si="29"/>
        <v>0.39218143039884729</v>
      </c>
    </row>
    <row r="888" spans="8:9">
      <c r="H888" s="94">
        <f t="shared" si="30"/>
        <v>1500.222080000083</v>
      </c>
      <c r="I888" s="173">
        <f t="shared" si="29"/>
        <v>0.38426813046657621</v>
      </c>
    </row>
    <row r="889" spans="8:9">
      <c r="H889" s="94">
        <f t="shared" si="30"/>
        <v>1500.2224000000831</v>
      </c>
      <c r="I889" s="173">
        <f t="shared" si="29"/>
        <v>0.37649040617951984</v>
      </c>
    </row>
    <row r="890" spans="8:9">
      <c r="H890" s="94">
        <f t="shared" si="30"/>
        <v>1500.2227200000832</v>
      </c>
      <c r="I890" s="173">
        <f t="shared" si="29"/>
        <v>0.36884649888021209</v>
      </c>
    </row>
    <row r="891" spans="8:9">
      <c r="H891" s="94">
        <f t="shared" si="30"/>
        <v>1500.2230400000833</v>
      </c>
      <c r="I891" s="173">
        <f t="shared" si="29"/>
        <v>0.36133466013100668</v>
      </c>
    </row>
    <row r="892" spans="8:9">
      <c r="H892" s="94">
        <f t="shared" si="30"/>
        <v>1500.2233600000834</v>
      </c>
      <c r="I892" s="173">
        <f t="shared" si="29"/>
        <v>0.35395315194960741</v>
      </c>
    </row>
    <row r="893" spans="8:9">
      <c r="H893" s="94">
        <f t="shared" si="30"/>
        <v>1500.2236800000835</v>
      </c>
      <c r="I893" s="173">
        <f t="shared" si="29"/>
        <v>0.34670024703649766</v>
      </c>
    </row>
    <row r="894" spans="8:9">
      <c r="H894" s="94">
        <f t="shared" si="30"/>
        <v>1500.2240000000836</v>
      </c>
      <c r="I894" s="173">
        <f t="shared" si="29"/>
        <v>0.33957422899434814</v>
      </c>
    </row>
    <row r="895" spans="8:9">
      <c r="H895" s="94">
        <f t="shared" si="30"/>
        <v>1500.2243200000837</v>
      </c>
      <c r="I895" s="173">
        <f t="shared" si="29"/>
        <v>0.33257339253948226</v>
      </c>
    </row>
    <row r="896" spans="8:9">
      <c r="H896" s="94">
        <f t="shared" si="30"/>
        <v>1500.2246400000838</v>
      </c>
      <c r="I896" s="173">
        <f t="shared" si="29"/>
        <v>0.32569604370548411</v>
      </c>
    </row>
    <row r="897" spans="8:9">
      <c r="H897" s="94">
        <f t="shared" si="30"/>
        <v>1500.2249600000839</v>
      </c>
      <c r="I897" s="173">
        <f t="shared" si="29"/>
        <v>0.31894050003902824</v>
      </c>
    </row>
    <row r="898" spans="8:9">
      <c r="H898" s="94">
        <f t="shared" si="30"/>
        <v>1500.225280000084</v>
      </c>
      <c r="I898" s="173">
        <f t="shared" si="29"/>
        <v>0.31230509078802399</v>
      </c>
    </row>
    <row r="899" spans="8:9">
      <c r="H899" s="94">
        <f t="shared" si="30"/>
        <v>1500.2256000000841</v>
      </c>
      <c r="I899" s="173">
        <f t="shared" si="29"/>
        <v>0.30578815708215512</v>
      </c>
    </row>
    <row r="900" spans="8:9">
      <c r="H900" s="94">
        <f t="shared" si="30"/>
        <v>1500.2259200000842</v>
      </c>
      <c r="I900" s="173">
        <f t="shared" si="29"/>
        <v>0.29938805210590774</v>
      </c>
    </row>
    <row r="901" spans="8:9">
      <c r="H901" s="94">
        <f t="shared" si="30"/>
        <v>1500.2262400000843</v>
      </c>
      <c r="I901" s="173">
        <f t="shared" ref="I901:I964" si="31">EXP(-((H901-$C$7)^2)/(2*$C$23^2))/(SQRT(2*PI())*$C$23)</f>
        <v>0.29310314126417736</v>
      </c>
    </row>
    <row r="902" spans="8:9">
      <c r="H902" s="94">
        <f t="shared" ref="H902:H965" si="32">H901+$I$65</f>
        <v>1500.2265600000844</v>
      </c>
      <c r="I902" s="173">
        <f t="shared" si="31"/>
        <v>0.28693180234054427</v>
      </c>
    </row>
    <row r="903" spans="8:9">
      <c r="H903" s="94">
        <f t="shared" si="32"/>
        <v>1500.2268800000845</v>
      </c>
      <c r="I903" s="173">
        <f t="shared" si="31"/>
        <v>0.28087242564831161</v>
      </c>
    </row>
    <row r="904" spans="8:9">
      <c r="H904" s="94">
        <f t="shared" si="32"/>
        <v>1500.2272000000846</v>
      </c>
      <c r="I904" s="173">
        <f t="shared" si="31"/>
        <v>0.2749234141744043</v>
      </c>
    </row>
    <row r="905" spans="8:9">
      <c r="H905" s="94">
        <f t="shared" si="32"/>
        <v>1500.2275200000847</v>
      </c>
      <c r="I905" s="173">
        <f t="shared" si="31"/>
        <v>0.26908318371621676</v>
      </c>
    </row>
    <row r="906" spans="8:9">
      <c r="H906" s="94">
        <f t="shared" si="32"/>
        <v>1500.2278400000848</v>
      </c>
      <c r="I906" s="173">
        <f t="shared" si="31"/>
        <v>0.26335016301151482</v>
      </c>
    </row>
    <row r="907" spans="8:9">
      <c r="H907" s="94">
        <f t="shared" si="32"/>
        <v>1500.2281600000849</v>
      </c>
      <c r="I907" s="173">
        <f t="shared" si="31"/>
        <v>0.25772279386148361</v>
      </c>
    </row>
    <row r="908" spans="8:9">
      <c r="H908" s="94">
        <f t="shared" si="32"/>
        <v>1500.228480000085</v>
      </c>
      <c r="I908" s="173">
        <f t="shared" si="31"/>
        <v>0.25219953124702243</v>
      </c>
    </row>
    <row r="909" spans="8:9">
      <c r="H909" s="94">
        <f t="shared" si="32"/>
        <v>1500.2288000000851</v>
      </c>
      <c r="I909" s="173">
        <f t="shared" si="31"/>
        <v>0.24677884343838727</v>
      </c>
    </row>
    <row r="910" spans="8:9">
      <c r="H910" s="94">
        <f t="shared" si="32"/>
        <v>1500.2291200000852</v>
      </c>
      <c r="I910" s="173">
        <f t="shared" si="31"/>
        <v>0.24145921209827881</v>
      </c>
    </row>
    <row r="911" spans="8:9">
      <c r="H911" s="94">
        <f t="shared" si="32"/>
        <v>1500.2294400000853</v>
      </c>
      <c r="I911" s="173">
        <f t="shared" si="31"/>
        <v>0.23623913237848029</v>
      </c>
    </row>
    <row r="912" spans="8:9">
      <c r="H912" s="94">
        <f t="shared" si="32"/>
        <v>1500.2297600000854</v>
      </c>
      <c r="I912" s="173">
        <f t="shared" si="31"/>
        <v>0.23111711301014493</v>
      </c>
    </row>
    <row r="913" spans="8:9">
      <c r="H913" s="94">
        <f t="shared" si="32"/>
        <v>1500.2300800000855</v>
      </c>
      <c r="I913" s="173">
        <f t="shared" si="31"/>
        <v>0.22609167638783584</v>
      </c>
    </row>
    <row r="914" spans="8:9">
      <c r="H914" s="94">
        <f t="shared" si="32"/>
        <v>1500.2304000000856</v>
      </c>
      <c r="I914" s="173">
        <f t="shared" si="31"/>
        <v>0.22116135864742298</v>
      </c>
    </row>
    <row r="915" spans="8:9">
      <c r="H915" s="94">
        <f t="shared" si="32"/>
        <v>1500.2307200000857</v>
      </c>
      <c r="I915" s="173">
        <f t="shared" si="31"/>
        <v>0.2163247097379393</v>
      </c>
    </row>
    <row r="916" spans="8:9">
      <c r="H916" s="94">
        <f t="shared" si="32"/>
        <v>1500.2310400000858</v>
      </c>
      <c r="I916" s="173">
        <f t="shared" si="31"/>
        <v>0.21158029348749982</v>
      </c>
    </row>
    <row r="917" spans="8:9">
      <c r="H917" s="94">
        <f t="shared" si="32"/>
        <v>1500.2313600000859</v>
      </c>
      <c r="I917" s="173">
        <f t="shared" si="31"/>
        <v>0.20692668766339006</v>
      </c>
    </row>
    <row r="918" spans="8:9">
      <c r="H918" s="94">
        <f t="shared" si="32"/>
        <v>1500.231680000086</v>
      </c>
      <c r="I918" s="173">
        <f t="shared" si="31"/>
        <v>0.20236248402642684</v>
      </c>
    </row>
    <row r="919" spans="8:9">
      <c r="H919" s="94">
        <f t="shared" si="32"/>
        <v>1500.2320000000861</v>
      </c>
      <c r="I919" s="173">
        <f t="shared" si="31"/>
        <v>0.19788628837969607</v>
      </c>
    </row>
    <row r="920" spans="8:9">
      <c r="H920" s="94">
        <f t="shared" si="32"/>
        <v>1500.2323200000862</v>
      </c>
      <c r="I920" s="173">
        <f t="shared" si="31"/>
        <v>0.19349672061177522</v>
      </c>
    </row>
    <row r="921" spans="8:9">
      <c r="H921" s="94">
        <f t="shared" si="32"/>
        <v>1500.2326400000863</v>
      </c>
      <c r="I921" s="173">
        <f t="shared" si="31"/>
        <v>0.18919241473454146</v>
      </c>
    </row>
    <row r="922" spans="8:9">
      <c r="H922" s="94">
        <f t="shared" si="32"/>
        <v>1500.2329600000865</v>
      </c>
      <c r="I922" s="173">
        <f t="shared" si="31"/>
        <v>0.18497201891567638</v>
      </c>
    </row>
    <row r="923" spans="8:9">
      <c r="H923" s="94">
        <f t="shared" si="32"/>
        <v>1500.2332800000866</v>
      </c>
      <c r="I923" s="173">
        <f t="shared" si="31"/>
        <v>0.18083419550596674</v>
      </c>
    </row>
    <row r="924" spans="8:9">
      <c r="H924" s="94">
        <f t="shared" si="32"/>
        <v>1500.2336000000867</v>
      </c>
      <c r="I924" s="173">
        <f t="shared" si="31"/>
        <v>0.17677762106151149</v>
      </c>
    </row>
    <row r="925" spans="8:9">
      <c r="H925" s="94">
        <f t="shared" si="32"/>
        <v>1500.2339200000868</v>
      </c>
      <c r="I925" s="173">
        <f t="shared" si="31"/>
        <v>0.1728009863609376</v>
      </c>
    </row>
    <row r="926" spans="8:9">
      <c r="H926" s="94">
        <f t="shared" si="32"/>
        <v>1500.2342400000869</v>
      </c>
      <c r="I926" s="173">
        <f t="shared" si="31"/>
        <v>0.16890299641772996</v>
      </c>
    </row>
    <row r="927" spans="8:9">
      <c r="H927" s="94">
        <f t="shared" si="32"/>
        <v>1500.234560000087</v>
      </c>
      <c r="I927" s="173">
        <f t="shared" si="31"/>
        <v>0.16508237048778124</v>
      </c>
    </row>
    <row r="928" spans="8:9">
      <c r="H928" s="94">
        <f t="shared" si="32"/>
        <v>1500.2348800000871</v>
      </c>
      <c r="I928" s="173">
        <f t="shared" si="31"/>
        <v>0.16133784207226659</v>
      </c>
    </row>
    <row r="929" spans="8:9">
      <c r="H929" s="94">
        <f t="shared" si="32"/>
        <v>1500.2352000000872</v>
      </c>
      <c r="I929" s="173">
        <f t="shared" si="31"/>
        <v>0.15766815891594538</v>
      </c>
    </row>
    <row r="930" spans="8:9">
      <c r="H930" s="94">
        <f t="shared" si="32"/>
        <v>1500.2355200000873</v>
      </c>
      <c r="I930" s="173">
        <f t="shared" si="31"/>
        <v>0.15407208300099676</v>
      </c>
    </row>
    <row r="931" spans="8:9">
      <c r="H931" s="94">
        <f t="shared" si="32"/>
        <v>1500.2358400000874</v>
      </c>
      <c r="I931" s="173">
        <f t="shared" si="31"/>
        <v>0.15054839053649063</v>
      </c>
    </row>
    <row r="932" spans="8:9">
      <c r="H932" s="94">
        <f t="shared" si="32"/>
        <v>1500.2361600000875</v>
      </c>
      <c r="I932" s="173">
        <f t="shared" si="31"/>
        <v>0.14709587194359899</v>
      </c>
    </row>
    <row r="933" spans="8:9">
      <c r="H933" s="94">
        <f t="shared" si="32"/>
        <v>1500.2364800000876</v>
      </c>
      <c r="I933" s="173">
        <f t="shared" si="31"/>
        <v>0.14371333183664892</v>
      </c>
    </row>
    <row r="934" spans="8:9">
      <c r="H934" s="94">
        <f t="shared" si="32"/>
        <v>1500.2368000000877</v>
      </c>
      <c r="I934" s="173">
        <f t="shared" si="31"/>
        <v>0.14039958900012003</v>
      </c>
    </row>
    <row r="935" spans="8:9">
      <c r="H935" s="94">
        <f t="shared" si="32"/>
        <v>1500.2371200000878</v>
      </c>
      <c r="I935" s="173">
        <f t="shared" si="31"/>
        <v>0.1371534763616889</v>
      </c>
    </row>
    <row r="936" spans="8:9">
      <c r="H936" s="94">
        <f t="shared" si="32"/>
        <v>1500.2374400000879</v>
      </c>
      <c r="I936" s="173">
        <f t="shared" si="31"/>
        <v>0.13397384096142023</v>
      </c>
    </row>
    <row r="937" spans="8:9">
      <c r="H937" s="94">
        <f t="shared" si="32"/>
        <v>1500.237760000088</v>
      </c>
      <c r="I937" s="173">
        <f t="shared" si="31"/>
        <v>0.13085954391720672</v>
      </c>
    </row>
    <row r="938" spans="8:9">
      <c r="H938" s="94">
        <f t="shared" si="32"/>
        <v>1500.2380800000881</v>
      </c>
      <c r="I938" s="173">
        <f t="shared" si="31"/>
        <v>0.12780946038655533</v>
      </c>
    </row>
    <row r="939" spans="8:9">
      <c r="H939" s="94">
        <f t="shared" si="32"/>
        <v>1500.2384000000882</v>
      </c>
      <c r="I939" s="173">
        <f t="shared" si="31"/>
        <v>0.12482247952482277</v>
      </c>
    </row>
    <row r="940" spans="8:9">
      <c r="H940" s="94">
        <f t="shared" si="32"/>
        <v>1500.2387200000883</v>
      </c>
      <c r="I940" s="173">
        <f t="shared" si="31"/>
        <v>0.12189750443999409</v>
      </c>
    </row>
    <row r="941" spans="8:9">
      <c r="H941" s="94">
        <f t="shared" si="32"/>
        <v>1500.2390400000884</v>
      </c>
      <c r="I941" s="173">
        <f t="shared" si="31"/>
        <v>0.11903345214410654</v>
      </c>
    </row>
    <row r="942" spans="8:9">
      <c r="H942" s="94">
        <f t="shared" si="32"/>
        <v>1500.2393600000885</v>
      </c>
      <c r="I942" s="173">
        <f t="shared" si="31"/>
        <v>0.11622925350141101</v>
      </c>
    </row>
    <row r="943" spans="8:9">
      <c r="H943" s="94">
        <f t="shared" si="32"/>
        <v>1500.2396800000886</v>
      </c>
      <c r="I943" s="173">
        <f t="shared" si="31"/>
        <v>0.11348385317337215</v>
      </c>
    </row>
    <row r="944" spans="8:9">
      <c r="H944" s="94">
        <f t="shared" si="32"/>
        <v>1500.2400000000887</v>
      </c>
      <c r="I944" s="173">
        <f t="shared" si="31"/>
        <v>0.11079620956059756</v>
      </c>
    </row>
    <row r="945" spans="8:9">
      <c r="H945" s="94">
        <f t="shared" si="32"/>
        <v>1500.2403200000888</v>
      </c>
      <c r="I945" s="173">
        <f t="shared" si="31"/>
        <v>0.10816529474179395</v>
      </c>
    </row>
    <row r="946" spans="8:9">
      <c r="H946" s="94">
        <f t="shared" si="32"/>
        <v>1500.2406400000889</v>
      </c>
      <c r="I946" s="173">
        <f t="shared" si="31"/>
        <v>0.1055900944098415</v>
      </c>
    </row>
    <row r="947" spans="8:9">
      <c r="H947" s="94">
        <f t="shared" si="32"/>
        <v>1500.240960000089</v>
      </c>
      <c r="I947" s="173">
        <f t="shared" si="31"/>
        <v>0.10306960780508012</v>
      </c>
    </row>
    <row r="948" spans="8:9">
      <c r="H948" s="94">
        <f t="shared" si="32"/>
        <v>1500.2412800000891</v>
      </c>
      <c r="I948" s="173">
        <f t="shared" si="31"/>
        <v>0.10060284764589872</v>
      </c>
    </row>
    <row r="949" spans="8:9">
      <c r="H949" s="94">
        <f t="shared" si="32"/>
        <v>1500.2416000000892</v>
      </c>
      <c r="I949" s="173">
        <f t="shared" si="31"/>
        <v>9.818884005671781E-2</v>
      </c>
    </row>
    <row r="950" spans="8:9">
      <c r="H950" s="94">
        <f t="shared" si="32"/>
        <v>1500.2419200000893</v>
      </c>
      <c r="I950" s="173">
        <f t="shared" si="31"/>
        <v>9.5826624493455165E-2</v>
      </c>
    </row>
    <row r="951" spans="8:9">
      <c r="H951" s="94">
        <f t="shared" si="32"/>
        <v>1500.2422400000894</v>
      </c>
      <c r="I951" s="173">
        <f t="shared" si="31"/>
        <v>9.351525366656345E-2</v>
      </c>
    </row>
    <row r="952" spans="8:9">
      <c r="H952" s="94">
        <f t="shared" si="32"/>
        <v>1500.2425600000895</v>
      </c>
      <c r="I952" s="173">
        <f t="shared" si="31"/>
        <v>9.1253793461726365E-2</v>
      </c>
    </row>
    <row r="953" spans="8:9">
      <c r="H953" s="94">
        <f t="shared" si="32"/>
        <v>1500.2428800000896</v>
      </c>
      <c r="I953" s="173">
        <f t="shared" si="31"/>
        <v>8.904132285830077E-2</v>
      </c>
    </row>
    <row r="954" spans="8:9">
      <c r="H954" s="94">
        <f t="shared" si="32"/>
        <v>1500.2432000000897</v>
      </c>
      <c r="I954" s="173">
        <f t="shared" si="31"/>
        <v>8.6876933845589338E-2</v>
      </c>
    </row>
    <row r="955" spans="8:9">
      <c r="H955" s="94">
        <f t="shared" si="32"/>
        <v>1500.2435200000898</v>
      </c>
      <c r="I955" s="173">
        <f t="shared" si="31"/>
        <v>8.4759731337028202E-2</v>
      </c>
    </row>
    <row r="956" spans="8:9">
      <c r="H956" s="94">
        <f t="shared" si="32"/>
        <v>1500.2438400000899</v>
      </c>
      <c r="I956" s="173">
        <f t="shared" si="31"/>
        <v>8.2688833082372556E-2</v>
      </c>
    </row>
    <row r="957" spans="8:9">
      <c r="H957" s="94">
        <f t="shared" si="32"/>
        <v>1500.24416000009</v>
      </c>
      <c r="I957" s="173">
        <f t="shared" si="31"/>
        <v>8.0663369577962454E-2</v>
      </c>
    </row>
    <row r="958" spans="8:9">
      <c r="H958" s="94">
        <f t="shared" si="32"/>
        <v>1500.2444800000901</v>
      </c>
      <c r="I958" s="173">
        <f t="shared" si="31"/>
        <v>7.8682483975149806E-2</v>
      </c>
    </row>
    <row r="959" spans="8:9">
      <c r="H959" s="94">
        <f t="shared" si="32"/>
        <v>1500.2448000000902</v>
      </c>
      <c r="I959" s="173">
        <f t="shared" si="31"/>
        <v>7.6745331986965426E-2</v>
      </c>
    </row>
    <row r="960" spans="8:9">
      <c r="H960" s="94">
        <f t="shared" si="32"/>
        <v>1500.2451200000903</v>
      </c>
      <c r="I960" s="173">
        <f t="shared" si="31"/>
        <v>7.4851081793104998E-2</v>
      </c>
    </row>
    <row r="961" spans="8:9">
      <c r="H961" s="94">
        <f t="shared" si="32"/>
        <v>1500.2454400000904</v>
      </c>
      <c r="I961" s="173">
        <f t="shared" si="31"/>
        <v>7.2998913943311941E-2</v>
      </c>
    </row>
    <row r="962" spans="8:9">
      <c r="H962" s="94">
        <f t="shared" si="32"/>
        <v>1500.2457600000905</v>
      </c>
      <c r="I962" s="173">
        <f t="shared" si="31"/>
        <v>7.1188021259232667E-2</v>
      </c>
    </row>
    <row r="963" spans="8:9">
      <c r="H963" s="94">
        <f t="shared" si="32"/>
        <v>1500.2460800000906</v>
      </c>
      <c r="I963" s="173">
        <f t="shared" si="31"/>
        <v>6.9417608734818656E-2</v>
      </c>
    </row>
    <row r="964" spans="8:9">
      <c r="H964" s="94">
        <f t="shared" si="32"/>
        <v>1500.2464000000907</v>
      </c>
      <c r="I964" s="173">
        <f t="shared" si="31"/>
        <v>6.7686893435350018E-2</v>
      </c>
    </row>
    <row r="965" spans="8:9">
      <c r="H965" s="94">
        <f t="shared" si="32"/>
        <v>1500.2467200000908</v>
      </c>
      <c r="I965" s="173">
        <f t="shared" ref="I965:I1028" si="33">EXP(-((H965-$C$7)^2)/(2*$C$23^2))/(SQRT(2*PI())*$C$23)</f>
        <v>6.5995104395153076E-2</v>
      </c>
    </row>
    <row r="966" spans="8:9">
      <c r="H966" s="94">
        <f t="shared" ref="H966:H1029" si="34">H965+$I$65</f>
        <v>1500.2470400000909</v>
      </c>
      <c r="I966" s="173">
        <f t="shared" si="33"/>
        <v>6.434148251408163E-2</v>
      </c>
    </row>
    <row r="967" spans="8:9">
      <c r="H967" s="94">
        <f t="shared" si="34"/>
        <v>1500.247360000091</v>
      </c>
      <c r="I967" s="173">
        <f t="shared" si="33"/>
        <v>6.2725280452834611E-2</v>
      </c>
    </row>
    <row r="968" spans="8:9">
      <c r="H968" s="94">
        <f t="shared" si="34"/>
        <v>1500.2476800000911</v>
      </c>
      <c r="I968" s="173">
        <f t="shared" si="33"/>
        <v>6.1145762527176198E-2</v>
      </c>
    </row>
    <row r="969" spans="8:9">
      <c r="H969" s="94">
        <f t="shared" si="34"/>
        <v>1500.2480000000912</v>
      </c>
      <c r="I969" s="173">
        <f t="shared" si="33"/>
        <v>5.9602204601127896E-2</v>
      </c>
    </row>
    <row r="970" spans="8:9">
      <c r="H970" s="94">
        <f t="shared" si="34"/>
        <v>1500.2483200000913</v>
      </c>
      <c r="I970" s="173">
        <f t="shared" si="33"/>
        <v>5.8093893979198202E-2</v>
      </c>
    </row>
    <row r="971" spans="8:9">
      <c r="H971" s="94">
        <f t="shared" si="34"/>
        <v>1500.2486400000914</v>
      </c>
      <c r="I971" s="173">
        <f t="shared" si="33"/>
        <v>5.6620129297714587E-2</v>
      </c>
    </row>
    <row r="972" spans="8:9">
      <c r="H972" s="94">
        <f t="shared" si="34"/>
        <v>1500.2489600000915</v>
      </c>
      <c r="I972" s="173">
        <f t="shared" si="33"/>
        <v>5.5180220415322612E-2</v>
      </c>
    </row>
    <row r="973" spans="8:9">
      <c r="H973" s="94">
        <f t="shared" si="34"/>
        <v>1500.2492800000916</v>
      </c>
      <c r="I973" s="173">
        <f t="shared" si="33"/>
        <v>5.3773488302713605E-2</v>
      </c>
    </row>
    <row r="974" spans="8:9">
      <c r="H974" s="94">
        <f t="shared" si="34"/>
        <v>1500.2496000000917</v>
      </c>
      <c r="I974" s="173">
        <f t="shared" si="33"/>
        <v>5.2399264931643541E-2</v>
      </c>
    </row>
    <row r="975" spans="8:9">
      <c r="H975" s="94">
        <f t="shared" si="34"/>
        <v>1500.2499200000918</v>
      </c>
      <c r="I975" s="173">
        <f t="shared" si="33"/>
        <v>5.1056893163301864E-2</v>
      </c>
    </row>
    <row r="976" spans="8:9">
      <c r="H976" s="94">
        <f t="shared" si="34"/>
        <v>1500.2502400000919</v>
      </c>
      <c r="I976" s="173">
        <f t="shared" si="33"/>
        <v>4.9745726636090344E-2</v>
      </c>
    </row>
    <row r="977" spans="8:9">
      <c r="H977" s="94">
        <f t="shared" si="34"/>
        <v>1500.250560000092</v>
      </c>
      <c r="I977" s="173">
        <f t="shared" si="33"/>
        <v>4.8465129652868713E-2</v>
      </c>
    </row>
    <row r="978" spans="8:9">
      <c r="H978" s="94">
        <f t="shared" si="34"/>
        <v>1500.2508800000921</v>
      </c>
      <c r="I978" s="173">
        <f t="shared" si="33"/>
        <v>4.7214477067723894E-2</v>
      </c>
    </row>
    <row r="979" spans="8:9">
      <c r="H979" s="94">
        <f t="shared" si="34"/>
        <v>1500.2512000000922</v>
      </c>
      <c r="I979" s="173">
        <f t="shared" si="33"/>
        <v>4.5993154172318439E-2</v>
      </c>
    </row>
    <row r="980" spans="8:9">
      <c r="H980" s="94">
        <f t="shared" si="34"/>
        <v>1500.2515200000923</v>
      </c>
      <c r="I980" s="173">
        <f t="shared" si="33"/>
        <v>4.4800556581870342E-2</v>
      </c>
    </row>
    <row r="981" spans="8:9">
      <c r="H981" s="94">
        <f t="shared" si="34"/>
        <v>1500.2518400000924</v>
      </c>
      <c r="I981" s="173">
        <f t="shared" si="33"/>
        <v>4.3636090120819482E-2</v>
      </c>
    </row>
    <row r="982" spans="8:9">
      <c r="H982" s="94">
        <f t="shared" si="34"/>
        <v>1500.2521600000925</v>
      </c>
      <c r="I982" s="173">
        <f t="shared" si="33"/>
        <v>4.2499170708230109E-2</v>
      </c>
    </row>
    <row r="983" spans="8:9">
      <c r="H983" s="94">
        <f t="shared" si="34"/>
        <v>1500.2524800000926</v>
      </c>
      <c r="I983" s="173">
        <f t="shared" si="33"/>
        <v>4.1389224242980187E-2</v>
      </c>
    </row>
    <row r="984" spans="8:9">
      <c r="H984" s="94">
        <f t="shared" si="34"/>
        <v>1500.2528000000927</v>
      </c>
      <c r="I984" s="173">
        <f t="shared" si="33"/>
        <v>4.0305686488787372E-2</v>
      </c>
    </row>
    <row r="985" spans="8:9">
      <c r="H985" s="94">
        <f t="shared" si="34"/>
        <v>1500.2531200000928</v>
      </c>
      <c r="I985" s="173">
        <f t="shared" si="33"/>
        <v>3.9248002959118379E-2</v>
      </c>
    </row>
    <row r="986" spans="8:9">
      <c r="H986" s="94">
        <f t="shared" si="34"/>
        <v>1500.253440000093</v>
      </c>
      <c r="I986" s="173">
        <f t="shared" si="33"/>
        <v>3.8215628802029264E-2</v>
      </c>
    </row>
    <row r="987" spans="8:9">
      <c r="H987" s="94">
        <f t="shared" si="34"/>
        <v>1500.2537600000931</v>
      </c>
      <c r="I987" s="173">
        <f t="shared" si="33"/>
        <v>3.7208028684981409E-2</v>
      </c>
    </row>
    <row r="988" spans="8:9">
      <c r="H988" s="94">
        <f t="shared" si="34"/>
        <v>1500.2540800000932</v>
      </c>
      <c r="I988" s="173">
        <f t="shared" si="33"/>
        <v>3.6224676679678006E-2</v>
      </c>
    </row>
    <row r="989" spans="8:9">
      <c r="H989" s="94">
        <f t="shared" si="34"/>
        <v>1500.2544000000933</v>
      </c>
      <c r="I989" s="173">
        <f t="shared" si="33"/>
        <v>3.5265056146963562E-2</v>
      </c>
    </row>
    <row r="990" spans="8:9">
      <c r="H990" s="94">
        <f t="shared" si="34"/>
        <v>1500.2547200000934</v>
      </c>
      <c r="I990" s="173">
        <f t="shared" si="33"/>
        <v>3.4328659621829447E-2</v>
      </c>
    </row>
    <row r="991" spans="8:9">
      <c r="H991" s="94">
        <f t="shared" si="34"/>
        <v>1500.2550400000935</v>
      </c>
      <c r="I991" s="173">
        <f t="shared" si="33"/>
        <v>3.3414988698564518E-2</v>
      </c>
    </row>
    <row r="992" spans="8:9">
      <c r="H992" s="94">
        <f t="shared" si="34"/>
        <v>1500.2553600000936</v>
      </c>
      <c r="I992" s="173">
        <f t="shared" si="33"/>
        <v>3.2523553916092462E-2</v>
      </c>
    </row>
    <row r="993" spans="8:9">
      <c r="H993" s="94">
        <f t="shared" si="34"/>
        <v>1500.2556800000937</v>
      </c>
      <c r="I993" s="173">
        <f t="shared" si="33"/>
        <v>3.1653874643532712E-2</v>
      </c>
    </row>
    <row r="994" spans="8:9">
      <c r="H994" s="94">
        <f t="shared" si="34"/>
        <v>1500.2560000000938</v>
      </c>
      <c r="I994" s="173">
        <f t="shared" si="33"/>
        <v>3.0805478966023335E-2</v>
      </c>
    </row>
    <row r="995" spans="8:9">
      <c r="H995" s="94">
        <f t="shared" si="34"/>
        <v>1500.2563200000939</v>
      </c>
      <c r="I995" s="173">
        <f t="shared" si="33"/>
        <v>2.9977903570841711E-2</v>
      </c>
    </row>
    <row r="996" spans="8:9">
      <c r="H996" s="94">
        <f t="shared" si="34"/>
        <v>1500.256640000094</v>
      </c>
      <c r="I996" s="173">
        <f t="shared" si="33"/>
        <v>2.9170693633858359E-2</v>
      </c>
    </row>
    <row r="997" spans="8:9">
      <c r="H997" s="94">
        <f t="shared" si="34"/>
        <v>1500.2569600000941</v>
      </c>
      <c r="I997" s="173">
        <f t="shared" si="33"/>
        <v>2.8383402706357811E-2</v>
      </c>
    </row>
    <row r="998" spans="8:9">
      <c r="H998" s="94">
        <f t="shared" si="34"/>
        <v>1500.2572800000942</v>
      </c>
      <c r="I998" s="173">
        <f t="shared" si="33"/>
        <v>2.7615592602259879E-2</v>
      </c>
    </row>
    <row r="999" spans="8:9">
      <c r="H999" s="94">
        <f t="shared" si="34"/>
        <v>1500.2576000000943</v>
      </c>
      <c r="I999" s="173">
        <f t="shared" si="33"/>
        <v>2.686683328577286E-2</v>
      </c>
    </row>
    <row r="1000" spans="8:9">
      <c r="H1000" s="94">
        <f t="shared" si="34"/>
        <v>1500.2579200000944</v>
      </c>
      <c r="I1000" s="173">
        <f t="shared" si="33"/>
        <v>2.6136702759509686E-2</v>
      </c>
    </row>
    <row r="1001" spans="8:9">
      <c r="H1001" s="94">
        <f t="shared" si="34"/>
        <v>1500.2582400000945</v>
      </c>
      <c r="I1001" s="173">
        <f t="shared" si="33"/>
        <v>2.5424786953097193E-2</v>
      </c>
    </row>
    <row r="1002" spans="8:9">
      <c r="H1002" s="94">
        <f t="shared" si="34"/>
        <v>1500.2585600000946</v>
      </c>
      <c r="I1002" s="173">
        <f t="shared" si="33"/>
        <v>2.4730679612306877E-2</v>
      </c>
    </row>
    <row r="1003" spans="8:9">
      <c r="H1003" s="94">
        <f t="shared" si="34"/>
        <v>1500.2588800000947</v>
      </c>
      <c r="I1003" s="173">
        <f t="shared" si="33"/>
        <v>2.4053982188735234E-2</v>
      </c>
    </row>
    <row r="1004" spans="8:9">
      <c r="H1004" s="94">
        <f t="shared" si="34"/>
        <v>1500.2592000000948</v>
      </c>
      <c r="I1004" s="173">
        <f t="shared" si="33"/>
        <v>2.3394303730060427E-2</v>
      </c>
    </row>
    <row r="1005" spans="8:9">
      <c r="H1005" s="94">
        <f t="shared" si="34"/>
        <v>1500.2595200000949</v>
      </c>
      <c r="I1005" s="173">
        <f t="shared" si="33"/>
        <v>2.2751260770900873E-2</v>
      </c>
    </row>
    <row r="1006" spans="8:9">
      <c r="H1006" s="94">
        <f t="shared" si="34"/>
        <v>1500.259840000095</v>
      </c>
      <c r="I1006" s="173">
        <f t="shared" si="33"/>
        <v>2.2124477224301269E-2</v>
      </c>
    </row>
    <row r="1007" spans="8:9">
      <c r="H1007" s="94">
        <f t="shared" si="34"/>
        <v>1500.2601600000951</v>
      </c>
      <c r="I1007" s="173">
        <f t="shared" si="33"/>
        <v>2.1513584273869103E-2</v>
      </c>
    </row>
    <row r="1008" spans="8:9">
      <c r="H1008" s="94">
        <f t="shared" si="34"/>
        <v>1500.2604800000952</v>
      </c>
      <c r="I1008" s="173">
        <f t="shared" si="33"/>
        <v>2.0918220266585252E-2</v>
      </c>
    </row>
    <row r="1009" spans="8:9">
      <c r="H1009" s="94">
        <f t="shared" si="34"/>
        <v>1500.2608000000953</v>
      </c>
      <c r="I1009" s="173">
        <f t="shared" si="33"/>
        <v>2.0338030606310242E-2</v>
      </c>
    </row>
    <row r="1010" spans="8:9">
      <c r="H1010" s="94">
        <f t="shared" si="34"/>
        <v>1500.2611200000954</v>
      </c>
      <c r="I1010" s="173">
        <f t="shared" si="33"/>
        <v>1.9772667648007725E-2</v>
      </c>
    </row>
    <row r="1011" spans="8:9">
      <c r="H1011" s="94">
        <f t="shared" si="34"/>
        <v>1500.2614400000955</v>
      </c>
      <c r="I1011" s="173">
        <f t="shared" si="33"/>
        <v>1.9221790592705124E-2</v>
      </c>
    </row>
    <row r="1012" spans="8:9">
      <c r="H1012" s="94">
        <f t="shared" si="34"/>
        <v>1500.2617600000956</v>
      </c>
      <c r="I1012" s="173">
        <f t="shared" si="33"/>
        <v>1.8685065383210474E-2</v>
      </c>
    </row>
    <row r="1013" spans="8:9">
      <c r="H1013" s="94">
        <f t="shared" si="34"/>
        <v>1500.2620800000957</v>
      </c>
      <c r="I1013" s="173">
        <f t="shared" si="33"/>
        <v>1.8162164600604807E-2</v>
      </c>
    </row>
    <row r="1014" spans="8:9">
      <c r="H1014" s="94">
        <f t="shared" si="34"/>
        <v>1500.2624000000958</v>
      </c>
      <c r="I1014" s="173">
        <f t="shared" si="33"/>
        <v>1.765276736152644E-2</v>
      </c>
    </row>
    <row r="1015" spans="8:9">
      <c r="H1015" s="94">
        <f t="shared" si="34"/>
        <v>1500.2627200000959</v>
      </c>
      <c r="I1015" s="173">
        <f t="shared" si="33"/>
        <v>1.7156559216265188E-2</v>
      </c>
    </row>
    <row r="1016" spans="8:9">
      <c r="H1016" s="94">
        <f t="shared" si="34"/>
        <v>1500.263040000096</v>
      </c>
      <c r="I1016" s="173">
        <f t="shared" si="33"/>
        <v>1.6673232047681473E-2</v>
      </c>
    </row>
    <row r="1017" spans="8:9">
      <c r="H1017" s="94">
        <f t="shared" si="34"/>
        <v>1500.2633600000961</v>
      </c>
      <c r="I1017" s="173">
        <f t="shared" si="33"/>
        <v>1.6202483970965863E-2</v>
      </c>
    </row>
    <row r="1018" spans="8:9">
      <c r="H1018" s="94">
        <f t="shared" si="34"/>
        <v>1500.2636800000962</v>
      </c>
      <c r="I1018" s="173">
        <f t="shared" si="33"/>
        <v>1.5744019234253465E-2</v>
      </c>
    </row>
    <row r="1019" spans="8:9">
      <c r="H1019" s="94">
        <f t="shared" si="34"/>
        <v>1500.2640000000963</v>
      </c>
      <c r="I1019" s="173">
        <f t="shared" si="33"/>
        <v>1.5297548120106407E-2</v>
      </c>
    </row>
    <row r="1020" spans="8:9">
      <c r="H1020" s="94">
        <f t="shared" si="34"/>
        <v>1500.2643200000964</v>
      </c>
      <c r="I1020" s="173">
        <f t="shared" si="33"/>
        <v>1.4862786847877358E-2</v>
      </c>
    </row>
    <row r="1021" spans="8:9">
      <c r="H1021" s="94">
        <f t="shared" si="34"/>
        <v>1500.2646400000965</v>
      </c>
      <c r="I1021" s="173">
        <f t="shared" si="33"/>
        <v>1.4439457476966247E-2</v>
      </c>
    </row>
    <row r="1022" spans="8:9">
      <c r="H1022" s="94">
        <f t="shared" si="34"/>
        <v>1500.2649600000966</v>
      </c>
      <c r="I1022" s="173">
        <f t="shared" si="33"/>
        <v>1.4027287810981089E-2</v>
      </c>
    </row>
    <row r="1023" spans="8:9">
      <c r="H1023" s="94">
        <f t="shared" si="34"/>
        <v>1500.2652800000967</v>
      </c>
      <c r="I1023" s="173">
        <f t="shared" si="33"/>
        <v>1.3626011302813906E-2</v>
      </c>
    </row>
    <row r="1024" spans="8:9">
      <c r="H1024" s="94">
        <f t="shared" si="34"/>
        <v>1500.2656000000968</v>
      </c>
      <c r="I1024" s="173">
        <f t="shared" si="33"/>
        <v>1.3235366960641442E-2</v>
      </c>
    </row>
    <row r="1025" spans="8:9">
      <c r="H1025" s="94">
        <f t="shared" si="34"/>
        <v>1500.2659200000969</v>
      </c>
      <c r="I1025" s="173">
        <f t="shared" si="33"/>
        <v>1.2855099254859734E-2</v>
      </c>
    </row>
    <row r="1026" spans="8:9">
      <c r="H1026" s="94">
        <f t="shared" si="34"/>
        <v>1500.266240000097</v>
      </c>
      <c r="I1026" s="173">
        <f t="shared" si="33"/>
        <v>1.2484958025961203E-2</v>
      </c>
    </row>
    <row r="1027" spans="8:9">
      <c r="H1027" s="94">
        <f t="shared" si="34"/>
        <v>1500.2665600000971</v>
      </c>
      <c r="I1027" s="173">
        <f t="shared" si="33"/>
        <v>1.2124698393362084E-2</v>
      </c>
    </row>
    <row r="1028" spans="8:9">
      <c r="H1028" s="94">
        <f t="shared" si="34"/>
        <v>1500.2668800000972</v>
      </c>
      <c r="I1028" s="173">
        <f t="shared" si="33"/>
        <v>1.1774080665187356E-2</v>
      </c>
    </row>
    <row r="1029" spans="8:9">
      <c r="H1029" s="94">
        <f t="shared" si="34"/>
        <v>1500.2672000000973</v>
      </c>
      <c r="I1029" s="173">
        <f t="shared" ref="I1029:I1073" si="35">EXP(-((H1029-$C$7)^2)/(2*$C$23^2))/(SQRT(2*PI())*$C$23)</f>
        <v>1.1432870249019712E-2</v>
      </c>
    </row>
    <row r="1030" spans="8:9">
      <c r="H1030" s="94">
        <f t="shared" ref="H1030:H1073" si="36">H1029+$I$65</f>
        <v>1500.2675200000974</v>
      </c>
      <c r="I1030" s="173">
        <f t="shared" si="35"/>
        <v>1.1100837563618642E-2</v>
      </c>
    </row>
    <row r="1031" spans="8:9">
      <c r="H1031" s="94">
        <f t="shared" si="36"/>
        <v>1500.2678400000975</v>
      </c>
      <c r="I1031" s="173">
        <f t="shared" si="35"/>
        <v>1.0777757951614866E-2</v>
      </c>
    </row>
    <row r="1032" spans="8:9">
      <c r="H1032" s="94">
        <f t="shared" si="36"/>
        <v>1500.2681600000976</v>
      </c>
      <c r="I1032" s="173">
        <f t="shared" si="35"/>
        <v>1.0463411593184906E-2</v>
      </c>
    </row>
    <row r="1033" spans="8:9">
      <c r="H1033" s="94">
        <f t="shared" si="36"/>
        <v>1500.2684800000977</v>
      </c>
      <c r="I1033" s="173">
        <f t="shared" si="35"/>
        <v>1.0157583420710081E-2</v>
      </c>
    </row>
    <row r="1034" spans="8:9">
      <c r="H1034" s="94">
        <f t="shared" si="36"/>
        <v>1500.2688000000978</v>
      </c>
      <c r="I1034" s="173">
        <f t="shared" si="35"/>
        <v>9.8600630344234733E-3</v>
      </c>
    </row>
    <row r="1035" spans="8:9">
      <c r="H1035" s="94">
        <f t="shared" si="36"/>
        <v>1500.2691200000979</v>
      </c>
      <c r="I1035" s="173">
        <f t="shared" si="35"/>
        <v>9.5706446190479359E-3</v>
      </c>
    </row>
    <row r="1036" spans="8:9">
      <c r="H1036" s="94">
        <f t="shared" si="36"/>
        <v>1500.269440000098</v>
      </c>
      <c r="I1036" s="173">
        <f t="shared" si="35"/>
        <v>9.2891268614279099E-3</v>
      </c>
    </row>
    <row r="1037" spans="8:9">
      <c r="H1037" s="94">
        <f t="shared" si="36"/>
        <v>1500.2697600000981</v>
      </c>
      <c r="I1037" s="173">
        <f t="shared" si="35"/>
        <v>9.015312869156843E-3</v>
      </c>
    </row>
    <row r="1038" spans="8:9">
      <c r="H1038" s="94">
        <f t="shared" si="36"/>
        <v>1500.2700800000982</v>
      </c>
      <c r="I1038" s="173">
        <f t="shared" si="35"/>
        <v>8.7490100902019672E-3</v>
      </c>
    </row>
    <row r="1039" spans="8:9">
      <c r="H1039" s="94">
        <f t="shared" si="36"/>
        <v>1500.2704000000983</v>
      </c>
      <c r="I1039" s="173">
        <f t="shared" si="35"/>
        <v>8.4900302335273962E-3</v>
      </c>
    </row>
    <row r="1040" spans="8:9">
      <c r="H1040" s="94">
        <f t="shared" si="36"/>
        <v>1500.2707200000984</v>
      </c>
      <c r="I1040" s="173">
        <f t="shared" si="35"/>
        <v>8.2381891907161928E-3</v>
      </c>
    </row>
    <row r="1041" spans="8:9">
      <c r="H1041" s="94">
        <f t="shared" si="36"/>
        <v>1500.2710400000985</v>
      </c>
      <c r="I1041" s="173">
        <f t="shared" si="35"/>
        <v>7.9933069585915902E-3</v>
      </c>
    </row>
    <row r="1042" spans="8:9">
      <c r="H1042" s="94">
        <f t="shared" si="36"/>
        <v>1500.2713600000986</v>
      </c>
      <c r="I1042" s="173">
        <f t="shared" si="35"/>
        <v>7.7552075628369178E-3</v>
      </c>
    </row>
    <row r="1043" spans="8:9">
      <c r="H1043" s="94">
        <f t="shared" si="36"/>
        <v>1500.2716800000987</v>
      </c>
      <c r="I1043" s="173">
        <f t="shared" si="35"/>
        <v>7.5237189826136436E-3</v>
      </c>
    </row>
    <row r="1044" spans="8:9">
      <c r="H1044" s="94">
        <f t="shared" si="36"/>
        <v>1500.2720000000988</v>
      </c>
      <c r="I1044" s="173">
        <f t="shared" si="35"/>
        <v>7.2986730761763234E-3</v>
      </c>
    </row>
    <row r="1045" spans="8:9">
      <c r="H1045" s="94">
        <f t="shared" si="36"/>
        <v>1500.2723200000989</v>
      </c>
      <c r="I1045" s="173">
        <f t="shared" si="35"/>
        <v>7.0799055074828856E-3</v>
      </c>
    </row>
    <row r="1046" spans="8:9">
      <c r="H1046" s="94">
        <f t="shared" si="36"/>
        <v>1500.272640000099</v>
      </c>
      <c r="I1046" s="173">
        <f t="shared" si="35"/>
        <v>6.8672556737982898E-3</v>
      </c>
    </row>
    <row r="1047" spans="8:9">
      <c r="H1047" s="94">
        <f t="shared" si="36"/>
        <v>1500.2729600000991</v>
      </c>
      <c r="I1047" s="173">
        <f t="shared" si="35"/>
        <v>6.6605666342893013E-3</v>
      </c>
    </row>
    <row r="1048" spans="8:9">
      <c r="H1048" s="94">
        <f t="shared" si="36"/>
        <v>1500.2732800000992</v>
      </c>
      <c r="I1048" s="173">
        <f t="shared" si="35"/>
        <v>6.45968503960756E-3</v>
      </c>
    </row>
    <row r="1049" spans="8:9">
      <c r="H1049" s="94">
        <f t="shared" si="36"/>
        <v>1500.2736000000993</v>
      </c>
      <c r="I1049" s="173">
        <f t="shared" si="35"/>
        <v>6.2644610624580013E-3</v>
      </c>
    </row>
    <row r="1050" spans="8:9">
      <c r="H1050" s="94">
        <f t="shared" si="36"/>
        <v>1500.2739200000995</v>
      </c>
      <c r="I1050" s="173">
        <f t="shared" si="35"/>
        <v>6.0747483291491815E-3</v>
      </c>
    </row>
    <row r="1051" spans="8:9">
      <c r="H1051" s="94">
        <f t="shared" si="36"/>
        <v>1500.2742400000996</v>
      </c>
      <c r="I1051" s="173">
        <f t="shared" si="35"/>
        <v>5.8904038521217523E-3</v>
      </c>
    </row>
    <row r="1052" spans="8:9">
      <c r="H1052" s="94">
        <f t="shared" si="36"/>
        <v>1500.2745600000997</v>
      </c>
      <c r="I1052" s="173">
        <f t="shared" si="35"/>
        <v>5.7112879634510956E-3</v>
      </c>
    </row>
    <row r="1053" spans="8:9">
      <c r="H1053" s="94">
        <f t="shared" si="36"/>
        <v>1500.2748800000998</v>
      </c>
      <c r="I1053" s="173">
        <f t="shared" si="35"/>
        <v>5.5372642493197359E-3</v>
      </c>
    </row>
    <row r="1054" spans="8:9">
      <c r="H1054" s="94">
        <f t="shared" si="36"/>
        <v>1500.2752000000999</v>
      </c>
      <c r="I1054" s="173">
        <f t="shared" si="35"/>
        <v>5.3681994854548635E-3</v>
      </c>
    </row>
    <row r="1055" spans="8:9">
      <c r="H1055" s="94">
        <f t="shared" si="36"/>
        <v>1500.2755200001</v>
      </c>
      <c r="I1055" s="173">
        <f t="shared" si="35"/>
        <v>5.2039635735260529E-3</v>
      </c>
    </row>
    <row r="1056" spans="8:9">
      <c r="H1056" s="94">
        <f t="shared" si="36"/>
        <v>1500.2758400001001</v>
      </c>
      <c r="I1056" s="173">
        <f t="shared" si="35"/>
        <v>5.0444294784979769E-3</v>
      </c>
    </row>
    <row r="1057" spans="8:9">
      <c r="H1057" s="94">
        <f t="shared" si="36"/>
        <v>1500.2761600001002</v>
      </c>
      <c r="I1057" s="173">
        <f t="shared" si="35"/>
        <v>4.8894731669325972E-3</v>
      </c>
    </row>
    <row r="1058" spans="8:9">
      <c r="H1058" s="94">
        <f t="shared" si="36"/>
        <v>1500.2764800001003</v>
      </c>
      <c r="I1058" s="173">
        <f t="shared" si="35"/>
        <v>4.7389735462351921E-3</v>
      </c>
    </row>
    <row r="1059" spans="8:9">
      <c r="H1059" s="94">
        <f t="shared" si="36"/>
        <v>1500.2768000001004</v>
      </c>
      <c r="I1059" s="173">
        <f t="shared" si="35"/>
        <v>4.5928124048381638E-3</v>
      </c>
    </row>
    <row r="1060" spans="8:9">
      <c r="H1060" s="94">
        <f t="shared" si="36"/>
        <v>1500.2771200001005</v>
      </c>
      <c r="I1060" s="173">
        <f t="shared" si="35"/>
        <v>4.4508743533165076E-3</v>
      </c>
    </row>
    <row r="1061" spans="8:9">
      <c r="H1061" s="94">
        <f t="shared" si="36"/>
        <v>1500.2774400001006</v>
      </c>
      <c r="I1061" s="173">
        <f t="shared" si="35"/>
        <v>4.3130467664284754E-3</v>
      </c>
    </row>
    <row r="1062" spans="8:9">
      <c r="H1062" s="94">
        <f t="shared" si="36"/>
        <v>1500.2777600001007</v>
      </c>
      <c r="I1062" s="173">
        <f t="shared" si="35"/>
        <v>4.1792197260748553E-3</v>
      </c>
    </row>
    <row r="1063" spans="8:9">
      <c r="H1063" s="94">
        <f t="shared" si="36"/>
        <v>1500.2780800001008</v>
      </c>
      <c r="I1063" s="173">
        <f t="shared" si="35"/>
        <v>4.049285965169994E-3</v>
      </c>
    </row>
    <row r="1064" spans="8:9">
      <c r="H1064" s="94">
        <f t="shared" si="36"/>
        <v>1500.2784000001009</v>
      </c>
      <c r="I1064" s="173">
        <f t="shared" si="35"/>
        <v>3.9231408124175606E-3</v>
      </c>
    </row>
    <row r="1065" spans="8:9">
      <c r="H1065" s="94">
        <f t="shared" si="36"/>
        <v>1500.278720000101</v>
      </c>
      <c r="I1065" s="173">
        <f t="shared" si="35"/>
        <v>3.8006821379838926E-3</v>
      </c>
    </row>
    <row r="1066" spans="8:9">
      <c r="H1066" s="94">
        <f t="shared" si="36"/>
        <v>1500.2790400001011</v>
      </c>
      <c r="I1066" s="173">
        <f t="shared" si="35"/>
        <v>3.681810300061511E-3</v>
      </c>
    </row>
    <row r="1067" spans="8:9">
      <c r="H1067" s="94">
        <f t="shared" si="36"/>
        <v>1500.2793600001012</v>
      </c>
      <c r="I1067" s="173">
        <f t="shared" si="35"/>
        <v>3.5664280923152487E-3</v>
      </c>
    </row>
    <row r="1068" spans="8:9">
      <c r="H1068" s="94">
        <f t="shared" si="36"/>
        <v>1500.2796800001013</v>
      </c>
      <c r="I1068" s="173">
        <f t="shared" si="35"/>
        <v>3.4544406922033845E-3</v>
      </c>
    </row>
    <row r="1069" spans="8:9">
      <c r="H1069" s="94">
        <f t="shared" si="36"/>
        <v>1500.2800000001014</v>
      </c>
      <c r="I1069" s="173">
        <f t="shared" si="35"/>
        <v>3.3457556101658885E-3</v>
      </c>
    </row>
    <row r="1070" spans="8:9">
      <c r="H1070" s="94">
        <f t="shared" si="36"/>
        <v>1500.2803200001015</v>
      </c>
      <c r="I1070" s="173">
        <f t="shared" si="35"/>
        <v>3.2402826396718044E-3</v>
      </c>
    </row>
    <row r="1071" spans="8:9">
      <c r="H1071" s="94">
        <f t="shared" si="36"/>
        <v>1500.2806400001016</v>
      </c>
      <c r="I1071" s="173">
        <f t="shared" si="35"/>
        <v>3.137933808117689E-3</v>
      </c>
    </row>
    <row r="1072" spans="8:9">
      <c r="H1072" s="94">
        <f t="shared" si="36"/>
        <v>1500.2809600001017</v>
      </c>
      <c r="I1072" s="173">
        <f t="shared" si="35"/>
        <v>3.0386233285689354E-3</v>
      </c>
    </row>
    <row r="1073" spans="8:9">
      <c r="H1073" s="94">
        <f t="shared" si="36"/>
        <v>1500.2812800001018</v>
      </c>
      <c r="I1073" s="173">
        <f t="shared" si="35"/>
        <v>2.9422675523355208E-3</v>
      </c>
    </row>
    <row r="1074" spans="8:9">
      <c r="I1074" s="173"/>
    </row>
    <row r="1075" spans="8:9">
      <c r="I1075" s="173"/>
    </row>
    <row r="1076" spans="8:9">
      <c r="I1076" s="173"/>
    </row>
    <row r="1077" spans="8:9">
      <c r="I1077" s="173"/>
    </row>
    <row r="1078" spans="8:9">
      <c r="I1078" s="173"/>
    </row>
    <row r="1079" spans="8:9">
      <c r="I1079" s="173"/>
    </row>
    <row r="1080" spans="8:9">
      <c r="I1080" s="173"/>
    </row>
    <row r="1081" spans="8:9">
      <c r="I1081" s="173"/>
    </row>
    <row r="1082" spans="8:9">
      <c r="I1082" s="173"/>
    </row>
    <row r="1083" spans="8:9">
      <c r="I1083" s="173"/>
    </row>
    <row r="1084" spans="8:9">
      <c r="I1084" s="173"/>
    </row>
    <row r="1085" spans="8:9">
      <c r="I1085" s="173"/>
    </row>
    <row r="1086" spans="8:9">
      <c r="I1086" s="173"/>
    </row>
    <row r="1087" spans="8:9">
      <c r="I1087" s="173"/>
    </row>
    <row r="1088" spans="8:9">
      <c r="I1088" s="173"/>
    </row>
    <row r="1089" spans="9:9">
      <c r="I1089" s="173"/>
    </row>
    <row r="1090" spans="9:9">
      <c r="I1090" s="173"/>
    </row>
    <row r="1091" spans="9:9">
      <c r="I1091" s="173"/>
    </row>
    <row r="1092" spans="9:9">
      <c r="I1092" s="173"/>
    </row>
    <row r="1093" spans="9:9">
      <c r="I1093" s="173"/>
    </row>
    <row r="1094" spans="9:9">
      <c r="I1094" s="173"/>
    </row>
    <row r="1095" spans="9:9">
      <c r="I1095" s="173"/>
    </row>
    <row r="1096" spans="9:9">
      <c r="I1096" s="173"/>
    </row>
    <row r="1097" spans="9:9">
      <c r="I1097" s="173"/>
    </row>
    <row r="1098" spans="9:9">
      <c r="I1098" s="173"/>
    </row>
    <row r="1099" spans="9:9">
      <c r="I1099" s="173"/>
    </row>
    <row r="1100" spans="9:9">
      <c r="I1100" s="173"/>
    </row>
    <row r="1101" spans="9:9">
      <c r="I1101" s="173"/>
    </row>
    <row r="1102" spans="9:9">
      <c r="I1102" s="173"/>
    </row>
    <row r="1103" spans="9:9">
      <c r="I1103" s="173"/>
    </row>
    <row r="1104" spans="9:9">
      <c r="I1104" s="173"/>
    </row>
    <row r="1105" spans="9:9">
      <c r="I1105" s="173"/>
    </row>
    <row r="1106" spans="9:9">
      <c r="I1106" s="173"/>
    </row>
    <row r="1107" spans="9:9">
      <c r="I1107" s="173"/>
    </row>
    <row r="1108" spans="9:9">
      <c r="I1108" s="173"/>
    </row>
    <row r="1109" spans="9:9">
      <c r="I1109" s="173"/>
    </row>
    <row r="1110" spans="9:9">
      <c r="I1110" s="173"/>
    </row>
    <row r="1111" spans="9:9">
      <c r="I1111" s="173"/>
    </row>
    <row r="1112" spans="9:9">
      <c r="I1112" s="173"/>
    </row>
    <row r="1113" spans="9:9">
      <c r="I1113" s="173"/>
    </row>
    <row r="1114" spans="9:9">
      <c r="I1114" s="173"/>
    </row>
    <row r="1115" spans="9:9">
      <c r="I1115" s="173"/>
    </row>
    <row r="1116" spans="9:9">
      <c r="I1116" s="173"/>
    </row>
    <row r="1117" spans="9:9">
      <c r="I1117" s="173"/>
    </row>
    <row r="1118" spans="9:9">
      <c r="I1118" s="173"/>
    </row>
    <row r="1119" spans="9:9">
      <c r="I1119" s="173"/>
    </row>
    <row r="1120" spans="9:9">
      <c r="I1120" s="173"/>
    </row>
    <row r="1121" spans="9:9">
      <c r="I1121" s="173"/>
    </row>
    <row r="1122" spans="9:9">
      <c r="I1122" s="173"/>
    </row>
    <row r="1123" spans="9:9">
      <c r="I1123" s="173"/>
    </row>
    <row r="1124" spans="9:9">
      <c r="I1124" s="173"/>
    </row>
    <row r="1125" spans="9:9">
      <c r="I1125" s="173"/>
    </row>
    <row r="1126" spans="9:9">
      <c r="I1126" s="173"/>
    </row>
    <row r="1127" spans="9:9">
      <c r="I1127" s="173"/>
    </row>
    <row r="1128" spans="9:9">
      <c r="I1128" s="173"/>
    </row>
    <row r="1129" spans="9:9">
      <c r="I1129" s="173"/>
    </row>
    <row r="1130" spans="9:9">
      <c r="I1130" s="173"/>
    </row>
    <row r="1131" spans="9:9">
      <c r="I1131" s="173"/>
    </row>
    <row r="1132" spans="9:9">
      <c r="I1132" s="173"/>
    </row>
    <row r="1133" spans="9:9">
      <c r="I1133" s="173"/>
    </row>
    <row r="1134" spans="9:9">
      <c r="I1134" s="173"/>
    </row>
    <row r="1135" spans="9:9">
      <c r="I1135" s="173"/>
    </row>
    <row r="1136" spans="9:9">
      <c r="I1136" s="173"/>
    </row>
    <row r="1137" spans="9:9">
      <c r="I1137" s="173"/>
    </row>
    <row r="1138" spans="9:9">
      <c r="I1138" s="173"/>
    </row>
    <row r="1139" spans="9:9">
      <c r="I1139" s="173"/>
    </row>
    <row r="1140" spans="9:9">
      <c r="I1140" s="173"/>
    </row>
    <row r="1141" spans="9:9">
      <c r="I1141" s="173"/>
    </row>
    <row r="1142" spans="9:9">
      <c r="I1142" s="173"/>
    </row>
    <row r="1143" spans="9:9">
      <c r="I1143" s="173"/>
    </row>
    <row r="1144" spans="9:9">
      <c r="I1144" s="173"/>
    </row>
    <row r="1145" spans="9:9">
      <c r="I1145" s="173"/>
    </row>
    <row r="1146" spans="9:9">
      <c r="I1146" s="173"/>
    </row>
    <row r="1147" spans="9:9">
      <c r="I1147" s="173"/>
    </row>
    <row r="1148" spans="9:9">
      <c r="I1148" s="173"/>
    </row>
    <row r="1149" spans="9:9">
      <c r="I1149" s="173"/>
    </row>
    <row r="1150" spans="9:9">
      <c r="I1150" s="173"/>
    </row>
    <row r="1151" spans="9:9">
      <c r="I1151" s="173"/>
    </row>
    <row r="1152" spans="9:9">
      <c r="I1152" s="173"/>
    </row>
    <row r="1153" spans="9:9">
      <c r="I1153" s="173"/>
    </row>
    <row r="1154" spans="9:9">
      <c r="I1154" s="173"/>
    </row>
    <row r="1155" spans="9:9">
      <c r="I1155" s="173"/>
    </row>
    <row r="1156" spans="9:9">
      <c r="I1156" s="173"/>
    </row>
    <row r="1157" spans="9:9">
      <c r="I1157" s="173"/>
    </row>
    <row r="1158" spans="9:9">
      <c r="I1158" s="173"/>
    </row>
    <row r="1159" spans="9:9">
      <c r="I1159" s="173"/>
    </row>
    <row r="1160" spans="9:9">
      <c r="I1160" s="173"/>
    </row>
    <row r="1161" spans="9:9">
      <c r="I1161" s="173"/>
    </row>
    <row r="1162" spans="9:9">
      <c r="I1162" s="173"/>
    </row>
    <row r="1163" spans="9:9">
      <c r="I1163" s="173"/>
    </row>
    <row r="1164" spans="9:9">
      <c r="I1164" s="173"/>
    </row>
    <row r="1165" spans="9:9">
      <c r="I1165" s="173"/>
    </row>
    <row r="1166" spans="9:9">
      <c r="I1166" s="173"/>
    </row>
    <row r="1167" spans="9:9">
      <c r="I1167" s="173"/>
    </row>
    <row r="1168" spans="9:9">
      <c r="I1168" s="173"/>
    </row>
    <row r="1169" spans="9:9">
      <c r="I1169" s="173"/>
    </row>
    <row r="1170" spans="9:9">
      <c r="I1170" s="173"/>
    </row>
    <row r="1171" spans="9:9">
      <c r="I1171" s="173"/>
    </row>
    <row r="1172" spans="9:9">
      <c r="I1172" s="173"/>
    </row>
    <row r="1173" spans="9:9">
      <c r="I1173" s="173"/>
    </row>
    <row r="1174" spans="9:9">
      <c r="I1174" s="173"/>
    </row>
    <row r="1175" spans="9:9">
      <c r="I1175" s="173"/>
    </row>
    <row r="1176" spans="9:9">
      <c r="I1176" s="173"/>
    </row>
    <row r="1177" spans="9:9">
      <c r="I1177" s="173"/>
    </row>
    <row r="1178" spans="9:9">
      <c r="I1178" s="173"/>
    </row>
    <row r="1179" spans="9:9">
      <c r="I1179" s="173"/>
    </row>
    <row r="1180" spans="9:9">
      <c r="I1180" s="173"/>
    </row>
    <row r="1181" spans="9:9">
      <c r="I1181" s="173"/>
    </row>
    <row r="1182" spans="9:9">
      <c r="I1182" s="173"/>
    </row>
    <row r="1183" spans="9:9">
      <c r="I1183" s="173"/>
    </row>
    <row r="1184" spans="9:9">
      <c r="I1184" s="173"/>
    </row>
    <row r="1185" spans="9:9">
      <c r="I1185" s="173"/>
    </row>
    <row r="1186" spans="9:9">
      <c r="I1186" s="173"/>
    </row>
    <row r="1187" spans="9:9">
      <c r="I1187" s="173"/>
    </row>
    <row r="1188" spans="9:9">
      <c r="I1188" s="173"/>
    </row>
    <row r="1189" spans="9:9">
      <c r="I1189" s="173"/>
    </row>
    <row r="1190" spans="9:9">
      <c r="I1190" s="173"/>
    </row>
    <row r="1191" spans="9:9">
      <c r="I1191" s="173"/>
    </row>
    <row r="1192" spans="9:9">
      <c r="I1192" s="173"/>
    </row>
    <row r="1193" spans="9:9">
      <c r="I1193" s="173"/>
    </row>
    <row r="1194" spans="9:9">
      <c r="I1194" s="173"/>
    </row>
    <row r="1195" spans="9:9">
      <c r="I1195" s="173"/>
    </row>
    <row r="1196" spans="9:9">
      <c r="I1196" s="173"/>
    </row>
    <row r="1197" spans="9:9">
      <c r="I1197" s="173"/>
    </row>
    <row r="1198" spans="9:9">
      <c r="I1198" s="173"/>
    </row>
    <row r="1199" spans="9:9">
      <c r="I1199" s="173"/>
    </row>
    <row r="1200" spans="9:9">
      <c r="I1200" s="173"/>
    </row>
    <row r="1201" spans="9:9">
      <c r="I1201" s="173"/>
    </row>
    <row r="1202" spans="9:9">
      <c r="I1202" s="173"/>
    </row>
    <row r="1203" spans="9:9">
      <c r="I1203" s="173"/>
    </row>
    <row r="1204" spans="9:9">
      <c r="I1204" s="173"/>
    </row>
    <row r="1205" spans="9:9">
      <c r="I1205" s="173"/>
    </row>
    <row r="1206" spans="9:9">
      <c r="I1206" s="173"/>
    </row>
    <row r="1207" spans="9:9">
      <c r="I1207" s="173"/>
    </row>
    <row r="1208" spans="9:9">
      <c r="I1208" s="173"/>
    </row>
    <row r="1209" spans="9:9">
      <c r="I1209" s="173"/>
    </row>
    <row r="1210" spans="9:9">
      <c r="I1210" s="173"/>
    </row>
    <row r="1211" spans="9:9">
      <c r="I1211" s="173"/>
    </row>
    <row r="1212" spans="9:9">
      <c r="I1212" s="173"/>
    </row>
    <row r="1213" spans="9:9">
      <c r="I1213" s="173"/>
    </row>
    <row r="1214" spans="9:9">
      <c r="I1214" s="173"/>
    </row>
    <row r="1215" spans="9:9">
      <c r="I1215" s="173"/>
    </row>
    <row r="1216" spans="9:9">
      <c r="I1216" s="173"/>
    </row>
    <row r="1217" spans="9:9">
      <c r="I1217" s="173"/>
    </row>
    <row r="1218" spans="9:9">
      <c r="I1218" s="173"/>
    </row>
    <row r="1219" spans="9:9">
      <c r="I1219" s="173"/>
    </row>
    <row r="1220" spans="9:9">
      <c r="I1220" s="173"/>
    </row>
    <row r="1221" spans="9:9">
      <c r="I1221" s="173"/>
    </row>
    <row r="1222" spans="9:9">
      <c r="I1222" s="173"/>
    </row>
    <row r="1223" spans="9:9">
      <c r="I1223" s="173"/>
    </row>
    <row r="1224" spans="9:9">
      <c r="I1224" s="173"/>
    </row>
    <row r="1225" spans="9:9">
      <c r="I1225" s="173"/>
    </row>
    <row r="1226" spans="9:9">
      <c r="I1226" s="173"/>
    </row>
    <row r="1227" spans="9:9">
      <c r="I1227" s="173"/>
    </row>
    <row r="1228" spans="9:9">
      <c r="I1228" s="173"/>
    </row>
    <row r="1229" spans="9:9">
      <c r="I1229" s="173"/>
    </row>
    <row r="1230" spans="9:9">
      <c r="I1230" s="173"/>
    </row>
    <row r="1231" spans="9:9">
      <c r="I1231" s="173"/>
    </row>
    <row r="1232" spans="9:9">
      <c r="I1232" s="173"/>
    </row>
    <row r="1233" spans="9:9">
      <c r="I1233" s="173"/>
    </row>
    <row r="1234" spans="9:9">
      <c r="I1234" s="173"/>
    </row>
    <row r="1235" spans="9:9">
      <c r="I1235" s="173"/>
    </row>
    <row r="1236" spans="9:9">
      <c r="I1236" s="173"/>
    </row>
    <row r="1237" spans="9:9">
      <c r="I1237" s="173"/>
    </row>
    <row r="1238" spans="9:9">
      <c r="I1238" s="173"/>
    </row>
    <row r="1239" spans="9:9">
      <c r="I1239" s="173"/>
    </row>
    <row r="1240" spans="9:9">
      <c r="I1240" s="173"/>
    </row>
    <row r="1241" spans="9:9">
      <c r="I1241" s="173"/>
    </row>
    <row r="1242" spans="9:9">
      <c r="I1242" s="173"/>
    </row>
    <row r="1243" spans="9:9">
      <c r="I1243" s="173"/>
    </row>
    <row r="1244" spans="9:9">
      <c r="I1244" s="173"/>
    </row>
    <row r="1245" spans="9:9">
      <c r="I1245" s="173"/>
    </row>
    <row r="1246" spans="9:9">
      <c r="I1246" s="173"/>
    </row>
    <row r="1247" spans="9:9">
      <c r="I1247" s="173"/>
    </row>
    <row r="1248" spans="9:9">
      <c r="I1248" s="173"/>
    </row>
    <row r="1249" spans="9:9">
      <c r="I1249" s="173"/>
    </row>
    <row r="1250" spans="9:9">
      <c r="I1250" s="173"/>
    </row>
    <row r="1251" spans="9:9">
      <c r="I1251" s="173"/>
    </row>
    <row r="1252" spans="9:9">
      <c r="I1252" s="173"/>
    </row>
    <row r="1253" spans="9:9">
      <c r="I1253" s="173"/>
    </row>
    <row r="1254" spans="9:9">
      <c r="I1254" s="173"/>
    </row>
    <row r="1255" spans="9:9">
      <c r="I1255" s="173"/>
    </row>
    <row r="1256" spans="9:9">
      <c r="I1256" s="173"/>
    </row>
    <row r="1257" spans="9:9">
      <c r="I1257" s="173"/>
    </row>
    <row r="1258" spans="9:9">
      <c r="I1258" s="173"/>
    </row>
    <row r="1259" spans="9:9">
      <c r="I1259" s="173"/>
    </row>
    <row r="1260" spans="9:9">
      <c r="I1260" s="173"/>
    </row>
    <row r="1261" spans="9:9">
      <c r="I1261" s="173"/>
    </row>
    <row r="1262" spans="9:9">
      <c r="I1262" s="173"/>
    </row>
    <row r="1263" spans="9:9">
      <c r="I1263" s="173"/>
    </row>
    <row r="1264" spans="9:9">
      <c r="I1264" s="173"/>
    </row>
    <row r="1265" spans="9:9">
      <c r="I1265" s="173"/>
    </row>
    <row r="1266" spans="9:9">
      <c r="I1266" s="173"/>
    </row>
    <row r="1267" spans="9:9">
      <c r="I1267" s="173"/>
    </row>
    <row r="1268" spans="9:9">
      <c r="I1268" s="173"/>
    </row>
    <row r="1269" spans="9:9">
      <c r="I1269" s="173"/>
    </row>
    <row r="1270" spans="9:9">
      <c r="I1270" s="173"/>
    </row>
    <row r="1271" spans="9:9">
      <c r="I1271" s="173"/>
    </row>
    <row r="1272" spans="9:9">
      <c r="I1272" s="173"/>
    </row>
    <row r="1273" spans="9:9">
      <c r="I1273" s="173"/>
    </row>
    <row r="1274" spans="9:9">
      <c r="I1274" s="173"/>
    </row>
    <row r="1275" spans="9:9">
      <c r="I1275" s="173"/>
    </row>
    <row r="1276" spans="9:9">
      <c r="I1276" s="173"/>
    </row>
    <row r="1277" spans="9:9">
      <c r="I1277" s="173"/>
    </row>
    <row r="1278" spans="9:9">
      <c r="I1278" s="173"/>
    </row>
    <row r="1279" spans="9:9">
      <c r="I1279" s="173"/>
    </row>
    <row r="1280" spans="9:9">
      <c r="I1280" s="173"/>
    </row>
    <row r="1281" spans="9:9">
      <c r="I1281" s="173"/>
    </row>
    <row r="1282" spans="9:9">
      <c r="I1282" s="173"/>
    </row>
    <row r="1283" spans="9:9">
      <c r="I1283" s="173"/>
    </row>
    <row r="1284" spans="9:9">
      <c r="I1284" s="173"/>
    </row>
    <row r="1285" spans="9:9">
      <c r="I1285" s="173"/>
    </row>
    <row r="1286" spans="9:9">
      <c r="I1286" s="173"/>
    </row>
    <row r="1287" spans="9:9">
      <c r="I1287" s="173"/>
    </row>
    <row r="1288" spans="9:9">
      <c r="I1288" s="173"/>
    </row>
    <row r="1289" spans="9:9">
      <c r="I1289" s="173"/>
    </row>
    <row r="1290" spans="9:9">
      <c r="I1290" s="173"/>
    </row>
    <row r="1291" spans="9:9">
      <c r="I1291" s="173"/>
    </row>
    <row r="1292" spans="9:9">
      <c r="I1292" s="173"/>
    </row>
    <row r="1293" spans="9:9">
      <c r="I1293" s="173"/>
    </row>
    <row r="1294" spans="9:9">
      <c r="I1294" s="173"/>
    </row>
    <row r="1295" spans="9:9">
      <c r="I1295" s="173"/>
    </row>
    <row r="1296" spans="9:9">
      <c r="I1296" s="173"/>
    </row>
    <row r="1297" spans="9:9">
      <c r="I1297" s="173"/>
    </row>
    <row r="1298" spans="9:9">
      <c r="I1298" s="173"/>
    </row>
    <row r="1299" spans="9:9">
      <c r="I1299" s="173"/>
    </row>
    <row r="1300" spans="9:9">
      <c r="I1300" s="173"/>
    </row>
    <row r="1301" spans="9:9">
      <c r="I1301" s="173"/>
    </row>
    <row r="1302" spans="9:9">
      <c r="I1302" s="173"/>
    </row>
    <row r="1303" spans="9:9">
      <c r="I1303" s="173"/>
    </row>
    <row r="1304" spans="9:9">
      <c r="I1304" s="173"/>
    </row>
    <row r="1305" spans="9:9">
      <c r="I1305" s="173"/>
    </row>
    <row r="1306" spans="9:9">
      <c r="I1306" s="173"/>
    </row>
    <row r="1307" spans="9:9">
      <c r="I1307" s="173"/>
    </row>
    <row r="1308" spans="9:9">
      <c r="I1308" s="173"/>
    </row>
    <row r="1309" spans="9:9">
      <c r="I1309" s="173"/>
    </row>
    <row r="1310" spans="9:9">
      <c r="I1310" s="173"/>
    </row>
    <row r="1311" spans="9:9">
      <c r="I1311" s="173"/>
    </row>
    <row r="1312" spans="9:9">
      <c r="I1312" s="173"/>
    </row>
    <row r="1313" spans="9:9">
      <c r="I1313" s="173"/>
    </row>
    <row r="1314" spans="9:9">
      <c r="I1314" s="173"/>
    </row>
    <row r="1315" spans="9:9">
      <c r="I1315" s="173"/>
    </row>
    <row r="1316" spans="9:9">
      <c r="I1316" s="173"/>
    </row>
    <row r="1317" spans="9:9">
      <c r="I1317" s="173"/>
    </row>
    <row r="1318" spans="9:9">
      <c r="I1318" s="173"/>
    </row>
    <row r="1319" spans="9:9">
      <c r="I1319" s="173"/>
    </row>
    <row r="1320" spans="9:9">
      <c r="I1320" s="173"/>
    </row>
    <row r="1321" spans="9:9">
      <c r="I1321" s="173"/>
    </row>
    <row r="1322" spans="9:9">
      <c r="I1322" s="173"/>
    </row>
    <row r="1323" spans="9:9">
      <c r="I1323" s="173"/>
    </row>
    <row r="1324" spans="9:9">
      <c r="I1324" s="173"/>
    </row>
    <row r="1325" spans="9:9">
      <c r="I1325" s="173"/>
    </row>
    <row r="1326" spans="9:9">
      <c r="I1326" s="173"/>
    </row>
    <row r="1327" spans="9:9">
      <c r="I1327" s="173"/>
    </row>
    <row r="1328" spans="9:9">
      <c r="I1328" s="173"/>
    </row>
    <row r="1329" spans="9:9">
      <c r="I1329" s="173"/>
    </row>
    <row r="1330" spans="9:9">
      <c r="I1330" s="173"/>
    </row>
    <row r="1331" spans="9:9">
      <c r="I1331" s="173"/>
    </row>
    <row r="1332" spans="9:9">
      <c r="I1332" s="173"/>
    </row>
    <row r="1333" spans="9:9">
      <c r="I1333" s="173"/>
    </row>
    <row r="1334" spans="9:9">
      <c r="I1334" s="173"/>
    </row>
    <row r="1335" spans="9:9">
      <c r="I1335" s="173"/>
    </row>
    <row r="1336" spans="9:9">
      <c r="I1336" s="173"/>
    </row>
    <row r="1337" spans="9:9">
      <c r="I1337" s="173"/>
    </row>
    <row r="1338" spans="9:9">
      <c r="I1338" s="173"/>
    </row>
    <row r="1339" spans="9:9">
      <c r="I1339" s="173"/>
    </row>
    <row r="1340" spans="9:9">
      <c r="I1340" s="173"/>
    </row>
    <row r="1341" spans="9:9">
      <c r="I1341" s="173"/>
    </row>
    <row r="1342" spans="9:9">
      <c r="I1342" s="173"/>
    </row>
    <row r="1343" spans="9:9">
      <c r="I1343" s="173"/>
    </row>
    <row r="1344" spans="9:9">
      <c r="I1344" s="173"/>
    </row>
    <row r="1345" spans="9:9">
      <c r="I1345" s="173"/>
    </row>
    <row r="1346" spans="9:9">
      <c r="I1346" s="173"/>
    </row>
    <row r="1347" spans="9:9">
      <c r="I1347" s="173"/>
    </row>
    <row r="1348" spans="9:9">
      <c r="I1348" s="173"/>
    </row>
    <row r="1349" spans="9:9">
      <c r="I1349" s="173"/>
    </row>
    <row r="1350" spans="9:9">
      <c r="I1350" s="173"/>
    </row>
    <row r="1351" spans="9:9">
      <c r="I1351" s="173"/>
    </row>
    <row r="1352" spans="9:9">
      <c r="I1352" s="173"/>
    </row>
    <row r="1353" spans="9:9">
      <c r="I1353" s="173"/>
    </row>
    <row r="1354" spans="9:9">
      <c r="I1354" s="173"/>
    </row>
    <row r="1355" spans="9:9">
      <c r="I1355" s="173"/>
    </row>
    <row r="1356" spans="9:9">
      <c r="I1356" s="173"/>
    </row>
    <row r="1357" spans="9:9">
      <c r="I1357" s="173"/>
    </row>
    <row r="1358" spans="9:9">
      <c r="I1358" s="173"/>
    </row>
    <row r="1359" spans="9:9">
      <c r="I1359" s="173"/>
    </row>
    <row r="1360" spans="9:9">
      <c r="I1360" s="173"/>
    </row>
    <row r="1361" spans="9:9">
      <c r="I1361" s="173"/>
    </row>
    <row r="1362" spans="9:9">
      <c r="I1362" s="173"/>
    </row>
    <row r="1363" spans="9:9">
      <c r="I1363" s="173"/>
    </row>
    <row r="1364" spans="9:9">
      <c r="I1364" s="173"/>
    </row>
    <row r="1365" spans="9:9">
      <c r="I1365" s="173"/>
    </row>
    <row r="1366" spans="9:9">
      <c r="I1366" s="173"/>
    </row>
    <row r="1367" spans="9:9">
      <c r="I1367" s="173"/>
    </row>
    <row r="1368" spans="9:9">
      <c r="I1368" s="173"/>
    </row>
    <row r="1369" spans="9:9">
      <c r="I1369" s="173"/>
    </row>
    <row r="1370" spans="9:9">
      <c r="I1370" s="173"/>
    </row>
    <row r="1371" spans="9:9">
      <c r="I1371" s="173"/>
    </row>
    <row r="1372" spans="9:9">
      <c r="I1372" s="173"/>
    </row>
    <row r="1373" spans="9:9">
      <c r="I1373" s="173"/>
    </row>
    <row r="1374" spans="9:9">
      <c r="I1374" s="173"/>
    </row>
    <row r="1375" spans="9:9">
      <c r="I1375" s="173"/>
    </row>
    <row r="1376" spans="9:9">
      <c r="I1376" s="173"/>
    </row>
    <row r="1377" spans="9:9">
      <c r="I1377" s="173"/>
    </row>
    <row r="1378" spans="9:9">
      <c r="I1378" s="173"/>
    </row>
    <row r="1379" spans="9:9">
      <c r="I1379" s="173"/>
    </row>
    <row r="1380" spans="9:9">
      <c r="I1380" s="173"/>
    </row>
    <row r="1381" spans="9:9">
      <c r="I1381" s="173"/>
    </row>
    <row r="1382" spans="9:9">
      <c r="I1382" s="173"/>
    </row>
    <row r="1383" spans="9:9">
      <c r="I1383" s="173"/>
    </row>
    <row r="1384" spans="9:9">
      <c r="I1384" s="173"/>
    </row>
    <row r="1385" spans="9:9">
      <c r="I1385" s="173"/>
    </row>
    <row r="1386" spans="9:9">
      <c r="I1386" s="173"/>
    </row>
    <row r="1387" spans="9:9">
      <c r="I1387" s="173"/>
    </row>
    <row r="1388" spans="9:9">
      <c r="I1388" s="173"/>
    </row>
    <row r="1389" spans="9:9">
      <c r="I1389" s="173"/>
    </row>
    <row r="1390" spans="9:9">
      <c r="I1390" s="173"/>
    </row>
    <row r="1391" spans="9:9">
      <c r="I1391" s="173"/>
    </row>
    <row r="1392" spans="9:9">
      <c r="I1392" s="173"/>
    </row>
    <row r="1393" spans="9:9">
      <c r="I1393" s="173"/>
    </row>
    <row r="1394" spans="9:9">
      <c r="I1394" s="173"/>
    </row>
    <row r="1395" spans="9:9">
      <c r="I1395" s="173"/>
    </row>
    <row r="1396" spans="9:9">
      <c r="I1396" s="173"/>
    </row>
    <row r="1397" spans="9:9">
      <c r="I1397" s="173"/>
    </row>
    <row r="1398" spans="9:9">
      <c r="I1398" s="173"/>
    </row>
    <row r="1399" spans="9:9">
      <c r="I1399" s="173"/>
    </row>
    <row r="1400" spans="9:9">
      <c r="I1400" s="173"/>
    </row>
    <row r="1401" spans="9:9">
      <c r="I1401" s="173"/>
    </row>
    <row r="1402" spans="9:9">
      <c r="I1402" s="173"/>
    </row>
    <row r="1403" spans="9:9">
      <c r="I1403" s="173"/>
    </row>
    <row r="1404" spans="9:9">
      <c r="I1404" s="173"/>
    </row>
    <row r="1405" spans="9:9">
      <c r="I1405" s="173"/>
    </row>
    <row r="1406" spans="9:9">
      <c r="I1406" s="173"/>
    </row>
    <row r="1407" spans="9:9">
      <c r="I1407" s="173"/>
    </row>
    <row r="1408" spans="9:9">
      <c r="I1408" s="173"/>
    </row>
    <row r="1409" spans="9:9">
      <c r="I1409" s="173"/>
    </row>
    <row r="1410" spans="9:9">
      <c r="I1410" s="173"/>
    </row>
    <row r="1411" spans="9:9">
      <c r="I1411" s="173"/>
    </row>
    <row r="1412" spans="9:9">
      <c r="I1412" s="173"/>
    </row>
    <row r="1413" spans="9:9">
      <c r="I1413" s="173"/>
    </row>
    <row r="1414" spans="9:9">
      <c r="I1414" s="173"/>
    </row>
    <row r="1415" spans="9:9">
      <c r="I1415" s="173"/>
    </row>
    <row r="1416" spans="9:9">
      <c r="I1416" s="173"/>
    </row>
    <row r="1417" spans="9:9">
      <c r="I1417" s="173"/>
    </row>
    <row r="1418" spans="9:9">
      <c r="I1418" s="173"/>
    </row>
    <row r="1419" spans="9:9">
      <c r="I1419" s="173"/>
    </row>
    <row r="1420" spans="9:9">
      <c r="I1420" s="173"/>
    </row>
    <row r="1421" spans="9:9">
      <c r="I1421" s="173"/>
    </row>
    <row r="1422" spans="9:9">
      <c r="I1422" s="173"/>
    </row>
    <row r="1423" spans="9:9">
      <c r="I1423" s="173"/>
    </row>
    <row r="1424" spans="9:9">
      <c r="I1424" s="173"/>
    </row>
    <row r="1425" spans="9:9">
      <c r="I1425" s="173"/>
    </row>
    <row r="1426" spans="9:9">
      <c r="I1426" s="173"/>
    </row>
    <row r="1427" spans="9:9">
      <c r="I1427" s="173"/>
    </row>
    <row r="1428" spans="9:9">
      <c r="I1428" s="173"/>
    </row>
    <row r="1429" spans="9:9">
      <c r="I1429" s="173"/>
    </row>
    <row r="1430" spans="9:9">
      <c r="I1430" s="173"/>
    </row>
    <row r="1431" spans="9:9">
      <c r="I1431" s="173"/>
    </row>
    <row r="1432" spans="9:9">
      <c r="I1432" s="173"/>
    </row>
    <row r="1433" spans="9:9">
      <c r="I1433" s="173"/>
    </row>
    <row r="1434" spans="9:9">
      <c r="I1434" s="173"/>
    </row>
    <row r="1435" spans="9:9">
      <c r="I1435" s="173"/>
    </row>
    <row r="1436" spans="9:9">
      <c r="I1436" s="173"/>
    </row>
    <row r="1437" spans="9:9">
      <c r="I1437" s="173"/>
    </row>
    <row r="1438" spans="9:9">
      <c r="I1438" s="173"/>
    </row>
    <row r="1439" spans="9:9">
      <c r="I1439" s="173"/>
    </row>
    <row r="1440" spans="9:9">
      <c r="I1440" s="173"/>
    </row>
    <row r="1441" spans="9:9">
      <c r="I1441" s="173"/>
    </row>
    <row r="1442" spans="9:9">
      <c r="I1442" s="173"/>
    </row>
    <row r="1443" spans="9:9">
      <c r="I1443" s="173"/>
    </row>
    <row r="1444" spans="9:9">
      <c r="I1444" s="173"/>
    </row>
    <row r="1445" spans="9:9">
      <c r="I1445" s="173"/>
    </row>
    <row r="1446" spans="9:9">
      <c r="I1446" s="173"/>
    </row>
    <row r="1447" spans="9:9">
      <c r="I1447" s="173"/>
    </row>
    <row r="1448" spans="9:9">
      <c r="I1448" s="173"/>
    </row>
    <row r="1449" spans="9:9">
      <c r="I1449" s="173"/>
    </row>
    <row r="1450" spans="9:9">
      <c r="I1450" s="173"/>
    </row>
    <row r="1451" spans="9:9">
      <c r="I1451" s="173"/>
    </row>
    <row r="1452" spans="9:9">
      <c r="I1452" s="173"/>
    </row>
    <row r="1453" spans="9:9">
      <c r="I1453" s="173"/>
    </row>
    <row r="1454" spans="9:9">
      <c r="I1454" s="173"/>
    </row>
    <row r="1455" spans="9:9">
      <c r="I1455" s="173"/>
    </row>
    <row r="1456" spans="9:9">
      <c r="I1456" s="173"/>
    </row>
    <row r="1457" spans="9:9">
      <c r="I1457" s="173"/>
    </row>
    <row r="1458" spans="9:9">
      <c r="I1458" s="173"/>
    </row>
    <row r="1459" spans="9:9">
      <c r="I1459" s="173"/>
    </row>
    <row r="1460" spans="9:9">
      <c r="I1460" s="173"/>
    </row>
    <row r="1461" spans="9:9">
      <c r="I1461" s="173"/>
    </row>
    <row r="1462" spans="9:9">
      <c r="I1462" s="173"/>
    </row>
    <row r="1463" spans="9:9">
      <c r="I1463" s="173"/>
    </row>
    <row r="1464" spans="9:9">
      <c r="I1464" s="173"/>
    </row>
    <row r="1465" spans="9:9">
      <c r="I1465" s="173"/>
    </row>
    <row r="1466" spans="9:9">
      <c r="I1466" s="173"/>
    </row>
    <row r="1467" spans="9:9">
      <c r="I1467" s="173"/>
    </row>
    <row r="1468" spans="9:9">
      <c r="I1468" s="173"/>
    </row>
    <row r="1469" spans="9:9">
      <c r="I1469" s="173"/>
    </row>
    <row r="1470" spans="9:9">
      <c r="I1470" s="173"/>
    </row>
    <row r="1471" spans="9:9">
      <c r="I1471" s="173"/>
    </row>
    <row r="1472" spans="9:9">
      <c r="I1472" s="173"/>
    </row>
    <row r="1473" spans="9:9">
      <c r="I1473" s="173"/>
    </row>
    <row r="1474" spans="9:9">
      <c r="I1474" s="173"/>
    </row>
    <row r="1475" spans="9:9">
      <c r="I1475" s="173"/>
    </row>
    <row r="1476" spans="9:9">
      <c r="I1476" s="173"/>
    </row>
    <row r="1477" spans="9:9">
      <c r="I1477" s="173"/>
    </row>
    <row r="1478" spans="9:9">
      <c r="I1478" s="173"/>
    </row>
    <row r="1479" spans="9:9">
      <c r="I1479" s="173"/>
    </row>
    <row r="1480" spans="9:9">
      <c r="I1480" s="173"/>
    </row>
    <row r="1481" spans="9:9">
      <c r="I1481" s="173"/>
    </row>
    <row r="1482" spans="9:9">
      <c r="I1482" s="173"/>
    </row>
    <row r="1483" spans="9:9">
      <c r="I1483" s="173"/>
    </row>
    <row r="1484" spans="9:9">
      <c r="I1484" s="173"/>
    </row>
    <row r="1485" spans="9:9">
      <c r="I1485" s="173"/>
    </row>
    <row r="1486" spans="9:9">
      <c r="I1486" s="173"/>
    </row>
    <row r="1487" spans="9:9">
      <c r="I1487" s="173"/>
    </row>
    <row r="1488" spans="9:9">
      <c r="I1488" s="173"/>
    </row>
    <row r="1489" spans="9:9">
      <c r="I1489" s="173"/>
    </row>
    <row r="1490" spans="9:9">
      <c r="I1490" s="173"/>
    </row>
    <row r="1491" spans="9:9">
      <c r="I1491" s="173"/>
    </row>
    <row r="1492" spans="9:9">
      <c r="I1492" s="173"/>
    </row>
    <row r="1493" spans="9:9">
      <c r="I1493" s="173"/>
    </row>
    <row r="1494" spans="9:9">
      <c r="I1494" s="173"/>
    </row>
    <row r="1495" spans="9:9">
      <c r="I1495" s="173"/>
    </row>
    <row r="1496" spans="9:9">
      <c r="I1496" s="173"/>
    </row>
    <row r="1497" spans="9:9">
      <c r="I1497" s="173"/>
    </row>
    <row r="1498" spans="9:9">
      <c r="I1498" s="173"/>
    </row>
    <row r="1499" spans="9:9">
      <c r="I1499" s="173"/>
    </row>
    <row r="1500" spans="9:9">
      <c r="I1500" s="173"/>
    </row>
    <row r="1501" spans="9:9">
      <c r="I1501" s="173"/>
    </row>
    <row r="1502" spans="9:9">
      <c r="I1502" s="173"/>
    </row>
    <row r="1503" spans="9:9">
      <c r="I1503" s="173"/>
    </row>
    <row r="1504" spans="9:9">
      <c r="I1504" s="173"/>
    </row>
    <row r="1505" spans="9:9">
      <c r="I1505" s="173"/>
    </row>
    <row r="1506" spans="9:9">
      <c r="I1506" s="173"/>
    </row>
    <row r="1507" spans="9:9">
      <c r="I1507" s="173"/>
    </row>
    <row r="1508" spans="9:9">
      <c r="I1508" s="173"/>
    </row>
    <row r="1509" spans="9:9">
      <c r="I1509" s="173"/>
    </row>
    <row r="1510" spans="9:9">
      <c r="I1510" s="173"/>
    </row>
    <row r="1511" spans="9:9">
      <c r="I1511" s="173"/>
    </row>
    <row r="1512" spans="9:9">
      <c r="I1512" s="173"/>
    </row>
    <row r="1513" spans="9:9">
      <c r="I1513" s="173"/>
    </row>
    <row r="1514" spans="9:9">
      <c r="I1514" s="173"/>
    </row>
    <row r="1515" spans="9:9">
      <c r="I1515" s="173"/>
    </row>
    <row r="1516" spans="9:9">
      <c r="I1516" s="173"/>
    </row>
    <row r="1517" spans="9:9">
      <c r="I1517" s="173"/>
    </row>
    <row r="1518" spans="9:9">
      <c r="I1518" s="173"/>
    </row>
    <row r="1519" spans="9:9">
      <c r="I1519" s="173"/>
    </row>
    <row r="1520" spans="9:9">
      <c r="I1520" s="173"/>
    </row>
    <row r="1521" spans="9:9">
      <c r="I1521" s="173"/>
    </row>
    <row r="1522" spans="9:9">
      <c r="I1522" s="173"/>
    </row>
    <row r="1523" spans="9:9">
      <c r="I1523" s="173"/>
    </row>
    <row r="1524" spans="9:9">
      <c r="I1524" s="173"/>
    </row>
    <row r="1525" spans="9:9">
      <c r="I1525" s="173"/>
    </row>
    <row r="1526" spans="9:9">
      <c r="I1526" s="173"/>
    </row>
    <row r="1527" spans="9:9">
      <c r="I1527" s="173"/>
    </row>
    <row r="1528" spans="9:9">
      <c r="I1528" s="173"/>
    </row>
    <row r="1529" spans="9:9">
      <c r="I1529" s="173"/>
    </row>
    <row r="1530" spans="9:9">
      <c r="I1530" s="173"/>
    </row>
    <row r="1531" spans="9:9">
      <c r="I1531" s="173"/>
    </row>
    <row r="1532" spans="9:9">
      <c r="I1532" s="173"/>
    </row>
    <row r="1533" spans="9:9">
      <c r="I1533" s="173"/>
    </row>
    <row r="1534" spans="9:9">
      <c r="I1534" s="173"/>
    </row>
    <row r="1535" spans="9:9">
      <c r="I1535" s="173"/>
    </row>
    <row r="1536" spans="9:9">
      <c r="I1536" s="173"/>
    </row>
    <row r="1537" spans="9:9">
      <c r="I1537" s="173"/>
    </row>
    <row r="1538" spans="9:9">
      <c r="I1538" s="173"/>
    </row>
    <row r="1539" spans="9:9">
      <c r="I1539" s="173"/>
    </row>
    <row r="1540" spans="9:9">
      <c r="I1540" s="173"/>
    </row>
    <row r="1541" spans="9:9">
      <c r="I1541" s="173"/>
    </row>
    <row r="1542" spans="9:9">
      <c r="I1542" s="173"/>
    </row>
    <row r="1543" spans="9:9">
      <c r="I1543" s="173"/>
    </row>
    <row r="1544" spans="9:9">
      <c r="I1544" s="173"/>
    </row>
    <row r="1545" spans="9:9">
      <c r="I1545" s="173"/>
    </row>
    <row r="1546" spans="9:9">
      <c r="I1546" s="173"/>
    </row>
    <row r="1547" spans="9:9">
      <c r="I1547" s="173"/>
    </row>
    <row r="1548" spans="9:9">
      <c r="I1548" s="173"/>
    </row>
    <row r="1549" spans="9:9">
      <c r="I1549" s="173"/>
    </row>
    <row r="1550" spans="9:9">
      <c r="I1550" s="173"/>
    </row>
    <row r="1551" spans="9:9">
      <c r="I1551" s="173"/>
    </row>
    <row r="1552" spans="9:9">
      <c r="I1552" s="173"/>
    </row>
    <row r="1553" spans="9:9">
      <c r="I1553" s="173"/>
    </row>
    <row r="1554" spans="9:9">
      <c r="I1554" s="173"/>
    </row>
    <row r="1555" spans="9:9">
      <c r="I1555" s="173"/>
    </row>
    <row r="1556" spans="9:9">
      <c r="I1556" s="173"/>
    </row>
    <row r="1557" spans="9:9">
      <c r="I1557" s="173"/>
    </row>
    <row r="1558" spans="9:9">
      <c r="I1558" s="173"/>
    </row>
    <row r="1559" spans="9:9">
      <c r="I1559" s="173"/>
    </row>
    <row r="1560" spans="9:9">
      <c r="I1560" s="173"/>
    </row>
    <row r="1561" spans="9:9">
      <c r="I1561" s="173"/>
    </row>
    <row r="1562" spans="9:9">
      <c r="I1562" s="173"/>
    </row>
    <row r="1563" spans="9:9">
      <c r="I1563" s="173"/>
    </row>
    <row r="1564" spans="9:9">
      <c r="I1564" s="173"/>
    </row>
    <row r="1565" spans="9:9">
      <c r="I1565" s="173"/>
    </row>
    <row r="1566" spans="9:9">
      <c r="I1566" s="173"/>
    </row>
    <row r="1567" spans="9:9">
      <c r="I1567" s="173"/>
    </row>
    <row r="1568" spans="9:9">
      <c r="I1568" s="173"/>
    </row>
    <row r="1569" spans="9:9">
      <c r="I1569" s="173"/>
    </row>
    <row r="1570" spans="9:9">
      <c r="I1570" s="173"/>
    </row>
    <row r="1571" spans="9:9">
      <c r="I1571" s="173"/>
    </row>
    <row r="1572" spans="9:9">
      <c r="I1572" s="173"/>
    </row>
    <row r="1573" spans="9:9">
      <c r="I1573" s="173"/>
    </row>
    <row r="1574" spans="9:9">
      <c r="I1574" s="173"/>
    </row>
    <row r="1575" spans="9:9">
      <c r="I1575" s="173"/>
    </row>
    <row r="1576" spans="9:9">
      <c r="I1576" s="173"/>
    </row>
    <row r="1577" spans="9:9">
      <c r="I1577" s="173"/>
    </row>
    <row r="1578" spans="9:9">
      <c r="I1578" s="173"/>
    </row>
    <row r="1579" spans="9:9">
      <c r="I1579" s="173"/>
    </row>
    <row r="1580" spans="9:9">
      <c r="I1580" s="173"/>
    </row>
    <row r="1581" spans="9:9">
      <c r="I1581" s="173"/>
    </row>
    <row r="1582" spans="9:9">
      <c r="I1582" s="173"/>
    </row>
    <row r="1583" spans="9:9">
      <c r="I1583" s="173"/>
    </row>
    <row r="1584" spans="9:9">
      <c r="I1584" s="173"/>
    </row>
    <row r="1585" spans="9:9">
      <c r="I1585" s="173"/>
    </row>
    <row r="1586" spans="9:9">
      <c r="I1586" s="173"/>
    </row>
    <row r="1587" spans="9:9">
      <c r="I1587" s="173"/>
    </row>
    <row r="1588" spans="9:9">
      <c r="I1588" s="173"/>
    </row>
    <row r="1589" spans="9:9">
      <c r="I1589" s="173"/>
    </row>
    <row r="1590" spans="9:9">
      <c r="I1590" s="173"/>
    </row>
    <row r="1591" spans="9:9">
      <c r="I1591" s="173"/>
    </row>
    <row r="1592" spans="9:9">
      <c r="I1592" s="173"/>
    </row>
    <row r="1593" spans="9:9">
      <c r="I1593" s="173"/>
    </row>
    <row r="1594" spans="9:9">
      <c r="I1594" s="173"/>
    </row>
    <row r="1595" spans="9:9">
      <c r="I1595" s="173"/>
    </row>
    <row r="1596" spans="9:9">
      <c r="I1596" s="173"/>
    </row>
    <row r="1597" spans="9:9">
      <c r="I1597" s="173"/>
    </row>
    <row r="1598" spans="9:9">
      <c r="I1598" s="173"/>
    </row>
    <row r="1599" spans="9:9">
      <c r="I1599" s="173"/>
    </row>
    <row r="1600" spans="9:9">
      <c r="I1600" s="173"/>
    </row>
    <row r="1601" spans="9:9">
      <c r="I1601" s="173"/>
    </row>
    <row r="1602" spans="9:9">
      <c r="I1602" s="173"/>
    </row>
    <row r="1603" spans="9:9">
      <c r="I1603" s="173"/>
    </row>
    <row r="1604" spans="9:9">
      <c r="I1604" s="173"/>
    </row>
    <row r="1605" spans="9:9">
      <c r="I1605" s="173"/>
    </row>
    <row r="1606" spans="9:9">
      <c r="I1606" s="173"/>
    </row>
    <row r="1607" spans="9:9">
      <c r="I1607" s="173"/>
    </row>
    <row r="1608" spans="9:9">
      <c r="I1608" s="173"/>
    </row>
    <row r="1609" spans="9:9">
      <c r="I1609" s="173"/>
    </row>
    <row r="1610" spans="9:9">
      <c r="I1610" s="173"/>
    </row>
    <row r="1611" spans="9:9">
      <c r="I1611" s="173"/>
    </row>
    <row r="1612" spans="9:9">
      <c r="I1612" s="173"/>
    </row>
    <row r="1613" spans="9:9">
      <c r="I1613" s="173"/>
    </row>
    <row r="1614" spans="9:9">
      <c r="I1614" s="173"/>
    </row>
    <row r="1615" spans="9:9">
      <c r="I1615" s="173"/>
    </row>
    <row r="1616" spans="9:9">
      <c r="I1616" s="173"/>
    </row>
    <row r="1617" spans="9:9">
      <c r="I1617" s="173"/>
    </row>
    <row r="1618" spans="9:9">
      <c r="I1618" s="173"/>
    </row>
    <row r="1619" spans="9:9">
      <c r="I1619" s="173"/>
    </row>
    <row r="1620" spans="9:9">
      <c r="I1620" s="173"/>
    </row>
    <row r="1621" spans="9:9">
      <c r="I1621" s="173"/>
    </row>
    <row r="1622" spans="9:9">
      <c r="I1622" s="173"/>
    </row>
    <row r="1623" spans="9:9">
      <c r="I1623" s="173"/>
    </row>
    <row r="1624" spans="9:9">
      <c r="I1624" s="173"/>
    </row>
    <row r="1625" spans="9:9">
      <c r="I1625" s="173"/>
    </row>
    <row r="1626" spans="9:9">
      <c r="I1626" s="173"/>
    </row>
    <row r="1627" spans="9:9">
      <c r="I1627" s="173"/>
    </row>
    <row r="1628" spans="9:9">
      <c r="I1628" s="173"/>
    </row>
    <row r="1629" spans="9:9">
      <c r="I1629" s="173"/>
    </row>
    <row r="1630" spans="9:9">
      <c r="I1630" s="173"/>
    </row>
    <row r="1631" spans="9:9">
      <c r="I1631" s="173"/>
    </row>
    <row r="1632" spans="9:9">
      <c r="I1632" s="173"/>
    </row>
    <row r="1633" spans="9:9">
      <c r="I1633" s="173"/>
    </row>
    <row r="1634" spans="9:9">
      <c r="I1634" s="173"/>
    </row>
    <row r="1635" spans="9:9">
      <c r="I1635" s="173"/>
    </row>
    <row r="1636" spans="9:9">
      <c r="I1636" s="173"/>
    </row>
    <row r="1637" spans="9:9">
      <c r="I1637" s="173"/>
    </row>
    <row r="1638" spans="9:9">
      <c r="I1638" s="173"/>
    </row>
    <row r="1639" spans="9:9">
      <c r="I1639" s="173"/>
    </row>
    <row r="1640" spans="9:9">
      <c r="I1640" s="173"/>
    </row>
    <row r="1641" spans="9:9">
      <c r="I1641" s="173"/>
    </row>
    <row r="1642" spans="9:9">
      <c r="I1642" s="173"/>
    </row>
    <row r="1643" spans="9:9">
      <c r="I1643" s="173"/>
    </row>
    <row r="1644" spans="9:9">
      <c r="I1644" s="173"/>
    </row>
    <row r="1645" spans="9:9">
      <c r="I1645" s="173"/>
    </row>
    <row r="1646" spans="9:9">
      <c r="I1646" s="173"/>
    </row>
    <row r="1647" spans="9:9">
      <c r="I1647" s="173"/>
    </row>
    <row r="1648" spans="9:9">
      <c r="I1648" s="173"/>
    </row>
    <row r="1649" spans="9:9">
      <c r="I1649" s="173"/>
    </row>
    <row r="1650" spans="9:9">
      <c r="I1650" s="173"/>
    </row>
    <row r="1651" spans="9:9">
      <c r="I1651" s="173"/>
    </row>
    <row r="1652" spans="9:9">
      <c r="I1652" s="173"/>
    </row>
    <row r="1653" spans="9:9">
      <c r="I1653" s="173"/>
    </row>
    <row r="1654" spans="9:9">
      <c r="I1654" s="173"/>
    </row>
    <row r="1655" spans="9:9">
      <c r="I1655" s="173"/>
    </row>
    <row r="1656" spans="9:9">
      <c r="I1656" s="173"/>
    </row>
    <row r="1657" spans="9:9">
      <c r="I1657" s="173"/>
    </row>
    <row r="1658" spans="9:9">
      <c r="I1658" s="173"/>
    </row>
    <row r="1659" spans="9:9">
      <c r="I1659" s="173"/>
    </row>
    <row r="1660" spans="9:9">
      <c r="I1660" s="173"/>
    </row>
    <row r="1661" spans="9:9">
      <c r="I1661" s="173"/>
    </row>
    <row r="1662" spans="9:9">
      <c r="I1662" s="173"/>
    </row>
    <row r="1663" spans="9:9">
      <c r="I1663" s="173"/>
    </row>
    <row r="1664" spans="9:9">
      <c r="I1664" s="173"/>
    </row>
    <row r="1665" spans="9:9">
      <c r="I1665" s="173"/>
    </row>
    <row r="1666" spans="9:9">
      <c r="I1666" s="173"/>
    </row>
    <row r="1667" spans="9:9">
      <c r="I1667" s="173"/>
    </row>
    <row r="1668" spans="9:9">
      <c r="I1668" s="173"/>
    </row>
    <row r="1669" spans="9:9">
      <c r="I1669" s="173"/>
    </row>
    <row r="1670" spans="9:9">
      <c r="I1670" s="173"/>
    </row>
    <row r="1671" spans="9:9">
      <c r="I1671" s="173"/>
    </row>
    <row r="1672" spans="9:9">
      <c r="I1672" s="173"/>
    </row>
    <row r="1673" spans="9:9">
      <c r="I1673" s="173"/>
    </row>
    <row r="1674" spans="9:9">
      <c r="I1674" s="173"/>
    </row>
    <row r="1675" spans="9:9">
      <c r="I1675" s="173"/>
    </row>
    <row r="1676" spans="9:9">
      <c r="I1676" s="173"/>
    </row>
    <row r="1677" spans="9:9">
      <c r="I1677" s="173"/>
    </row>
    <row r="1678" spans="9:9">
      <c r="I1678" s="173"/>
    </row>
    <row r="1679" spans="9:9">
      <c r="I1679" s="173"/>
    </row>
    <row r="1680" spans="9:9">
      <c r="I1680" s="173"/>
    </row>
    <row r="1681" spans="9:9">
      <c r="I1681" s="173"/>
    </row>
    <row r="1682" spans="9:9">
      <c r="I1682" s="173"/>
    </row>
    <row r="1683" spans="9:9">
      <c r="I1683" s="173"/>
    </row>
    <row r="1684" spans="9:9">
      <c r="I1684" s="173"/>
    </row>
    <row r="1685" spans="9:9">
      <c r="I1685" s="173"/>
    </row>
    <row r="1686" spans="9:9">
      <c r="I1686" s="173"/>
    </row>
    <row r="1687" spans="9:9">
      <c r="I1687" s="173"/>
    </row>
    <row r="1688" spans="9:9">
      <c r="I1688" s="173"/>
    </row>
    <row r="1689" spans="9:9">
      <c r="I1689" s="173"/>
    </row>
    <row r="1690" spans="9:9">
      <c r="I1690" s="173"/>
    </row>
    <row r="1691" spans="9:9">
      <c r="I1691" s="173"/>
    </row>
    <row r="1692" spans="9:9">
      <c r="I1692" s="173"/>
    </row>
    <row r="1693" spans="9:9">
      <c r="I1693" s="173"/>
    </row>
    <row r="1694" spans="9:9">
      <c r="I1694" s="173"/>
    </row>
    <row r="1695" spans="9:9">
      <c r="I1695" s="173"/>
    </row>
    <row r="1696" spans="9:9">
      <c r="I1696" s="173"/>
    </row>
    <row r="1697" spans="9:9">
      <c r="I1697" s="173"/>
    </row>
    <row r="1698" spans="9:9">
      <c r="I1698" s="173"/>
    </row>
    <row r="1699" spans="9:9">
      <c r="I1699" s="173"/>
    </row>
    <row r="1700" spans="9:9">
      <c r="I1700" s="173"/>
    </row>
    <row r="1701" spans="9:9">
      <c r="I1701" s="173"/>
    </row>
    <row r="1702" spans="9:9">
      <c r="I1702" s="173"/>
    </row>
    <row r="1703" spans="9:9">
      <c r="I1703" s="173"/>
    </row>
    <row r="1704" spans="9:9">
      <c r="I1704" s="173"/>
    </row>
    <row r="1705" spans="9:9">
      <c r="I1705" s="173"/>
    </row>
    <row r="1706" spans="9:9">
      <c r="I1706" s="173"/>
    </row>
    <row r="1707" spans="9:9">
      <c r="I1707" s="173"/>
    </row>
    <row r="1708" spans="9:9">
      <c r="I1708" s="173"/>
    </row>
    <row r="1709" spans="9:9">
      <c r="I1709" s="173"/>
    </row>
    <row r="1710" spans="9:9">
      <c r="I1710" s="173"/>
    </row>
    <row r="1711" spans="9:9">
      <c r="I1711" s="173"/>
    </row>
    <row r="1712" spans="9:9">
      <c r="I1712" s="173"/>
    </row>
    <row r="1713" spans="9:9">
      <c r="I1713" s="173"/>
    </row>
    <row r="1714" spans="9:9">
      <c r="I1714" s="173"/>
    </row>
    <row r="1715" spans="9:9">
      <c r="I1715" s="173"/>
    </row>
    <row r="1716" spans="9:9">
      <c r="I1716" s="173"/>
    </row>
    <row r="1717" spans="9:9">
      <c r="I1717" s="173"/>
    </row>
    <row r="1718" spans="9:9">
      <c r="I1718" s="173"/>
    </row>
    <row r="1719" spans="9:9">
      <c r="I1719" s="173"/>
    </row>
    <row r="1720" spans="9:9">
      <c r="I1720" s="173"/>
    </row>
    <row r="1721" spans="9:9">
      <c r="I1721" s="173"/>
    </row>
    <row r="1722" spans="9:9">
      <c r="I1722" s="173"/>
    </row>
    <row r="1723" spans="9:9">
      <c r="I1723" s="173"/>
    </row>
    <row r="1724" spans="9:9">
      <c r="I1724" s="173"/>
    </row>
    <row r="1725" spans="9:9">
      <c r="I1725" s="173"/>
    </row>
    <row r="1726" spans="9:9">
      <c r="I1726" s="173"/>
    </row>
    <row r="1727" spans="9:9">
      <c r="I1727" s="173"/>
    </row>
    <row r="1728" spans="9:9">
      <c r="I1728" s="173"/>
    </row>
    <row r="1729" spans="9:9">
      <c r="I1729" s="173"/>
    </row>
    <row r="1730" spans="9:9">
      <c r="I1730" s="173"/>
    </row>
    <row r="1731" spans="9:9">
      <c r="I1731" s="173"/>
    </row>
    <row r="1732" spans="9:9">
      <c r="I1732" s="173"/>
    </row>
    <row r="1733" spans="9:9">
      <c r="I1733" s="173"/>
    </row>
    <row r="1734" spans="9:9">
      <c r="I1734" s="173"/>
    </row>
    <row r="1735" spans="9:9">
      <c r="I1735" s="173"/>
    </row>
    <row r="1736" spans="9:9">
      <c r="I1736" s="173"/>
    </row>
    <row r="1737" spans="9:9">
      <c r="I1737" s="173"/>
    </row>
    <row r="1738" spans="9:9">
      <c r="I1738" s="173"/>
    </row>
    <row r="1739" spans="9:9">
      <c r="I1739" s="173"/>
    </row>
    <row r="1740" spans="9:9">
      <c r="I1740" s="173"/>
    </row>
    <row r="1741" spans="9:9">
      <c r="I1741" s="173"/>
    </row>
    <row r="1742" spans="9:9">
      <c r="I1742" s="173"/>
    </row>
    <row r="1743" spans="9:9">
      <c r="I1743" s="173"/>
    </row>
    <row r="1744" spans="9:9">
      <c r="I1744" s="173"/>
    </row>
    <row r="1745" spans="9:9">
      <c r="I1745" s="173"/>
    </row>
    <row r="1746" spans="9:9">
      <c r="I1746" s="173"/>
    </row>
    <row r="1747" spans="9:9">
      <c r="I1747" s="173"/>
    </row>
    <row r="1748" spans="9:9">
      <c r="I1748" s="173"/>
    </row>
    <row r="1749" spans="9:9">
      <c r="I1749" s="173"/>
    </row>
    <row r="1750" spans="9:9">
      <c r="I1750" s="173"/>
    </row>
    <row r="1751" spans="9:9">
      <c r="I1751" s="173"/>
    </row>
    <row r="1752" spans="9:9">
      <c r="I1752" s="173"/>
    </row>
    <row r="1753" spans="9:9">
      <c r="I1753" s="173"/>
    </row>
    <row r="1754" spans="9:9">
      <c r="I1754" s="173"/>
    </row>
    <row r="1755" spans="9:9">
      <c r="I1755" s="173"/>
    </row>
    <row r="1756" spans="9:9">
      <c r="I1756" s="173"/>
    </row>
    <row r="1757" spans="9:9">
      <c r="I1757" s="173"/>
    </row>
    <row r="1758" spans="9:9">
      <c r="I1758" s="173"/>
    </row>
    <row r="1759" spans="9:9">
      <c r="I1759" s="173"/>
    </row>
    <row r="1760" spans="9:9">
      <c r="I1760" s="173"/>
    </row>
    <row r="1761" spans="9:9">
      <c r="I1761" s="173"/>
    </row>
    <row r="1762" spans="9:9">
      <c r="I1762" s="173"/>
    </row>
    <row r="1763" spans="9:9">
      <c r="I1763" s="173"/>
    </row>
    <row r="1764" spans="9:9">
      <c r="I1764" s="173"/>
    </row>
    <row r="1765" spans="9:9">
      <c r="I1765" s="173"/>
    </row>
    <row r="1766" spans="9:9">
      <c r="I1766" s="173"/>
    </row>
    <row r="1767" spans="9:9">
      <c r="I1767" s="173"/>
    </row>
    <row r="1768" spans="9:9">
      <c r="I1768" s="173"/>
    </row>
    <row r="1769" spans="9:9">
      <c r="I1769" s="173"/>
    </row>
    <row r="1770" spans="9:9">
      <c r="I1770" s="173"/>
    </row>
    <row r="1771" spans="9:9">
      <c r="I1771" s="173"/>
    </row>
    <row r="1772" spans="9:9">
      <c r="I1772" s="173"/>
    </row>
    <row r="1773" spans="9:9">
      <c r="I1773" s="173"/>
    </row>
    <row r="1774" spans="9:9">
      <c r="I1774" s="173"/>
    </row>
    <row r="1775" spans="9:9">
      <c r="I1775" s="173"/>
    </row>
    <row r="1776" spans="9:9">
      <c r="I1776" s="173"/>
    </row>
    <row r="1777" spans="9:9">
      <c r="I1777" s="173"/>
    </row>
    <row r="1778" spans="9:9">
      <c r="I1778" s="173"/>
    </row>
    <row r="1779" spans="9:9">
      <c r="I1779" s="173"/>
    </row>
    <row r="1780" spans="9:9">
      <c r="I1780" s="173"/>
    </row>
    <row r="1781" spans="9:9">
      <c r="I1781" s="173"/>
    </row>
    <row r="1782" spans="9:9">
      <c r="I1782" s="173"/>
    </row>
    <row r="1783" spans="9:9">
      <c r="I1783" s="173"/>
    </row>
    <row r="1784" spans="9:9">
      <c r="I1784" s="173"/>
    </row>
    <row r="1785" spans="9:9">
      <c r="I1785" s="173"/>
    </row>
    <row r="1786" spans="9:9">
      <c r="I1786" s="173"/>
    </row>
    <row r="1787" spans="9:9">
      <c r="I1787" s="173"/>
    </row>
    <row r="1788" spans="9:9">
      <c r="I1788" s="173"/>
    </row>
    <row r="1789" spans="9:9">
      <c r="I1789" s="173"/>
    </row>
    <row r="1790" spans="9:9">
      <c r="I1790" s="173"/>
    </row>
    <row r="1791" spans="9:9">
      <c r="I1791" s="173"/>
    </row>
    <row r="1792" spans="9:9">
      <c r="I1792" s="173"/>
    </row>
    <row r="1793" spans="9:9">
      <c r="I1793" s="173"/>
    </row>
    <row r="1794" spans="9:9">
      <c r="I1794" s="173"/>
    </row>
    <row r="1795" spans="9:9">
      <c r="I1795" s="173"/>
    </row>
    <row r="1796" spans="9:9">
      <c r="I1796" s="173"/>
    </row>
    <row r="1797" spans="9:9">
      <c r="I1797" s="173"/>
    </row>
    <row r="1798" spans="9:9">
      <c r="I1798" s="173"/>
    </row>
    <row r="1799" spans="9:9">
      <c r="I1799" s="173"/>
    </row>
    <row r="1800" spans="9:9">
      <c r="I1800" s="173"/>
    </row>
    <row r="1801" spans="9:9">
      <c r="I1801" s="173"/>
    </row>
    <row r="1802" spans="9:9">
      <c r="I1802" s="173"/>
    </row>
    <row r="1803" spans="9:9">
      <c r="I1803" s="173"/>
    </row>
    <row r="1804" spans="9:9">
      <c r="I1804" s="173"/>
    </row>
    <row r="1805" spans="9:9">
      <c r="I1805" s="173"/>
    </row>
    <row r="1806" spans="9:9">
      <c r="I1806" s="173"/>
    </row>
    <row r="1807" spans="9:9">
      <c r="I1807" s="173"/>
    </row>
    <row r="1808" spans="9:9">
      <c r="I1808" s="173"/>
    </row>
    <row r="1809" spans="9:9">
      <c r="I1809" s="173"/>
    </row>
    <row r="1810" spans="9:9">
      <c r="I1810" s="173"/>
    </row>
    <row r="1811" spans="9:9">
      <c r="I1811" s="173"/>
    </row>
    <row r="1812" spans="9:9">
      <c r="I1812" s="173"/>
    </row>
    <row r="1813" spans="9:9">
      <c r="I1813" s="173"/>
    </row>
    <row r="1814" spans="9:9">
      <c r="I1814" s="173"/>
    </row>
    <row r="1815" spans="9:9">
      <c r="I1815" s="173"/>
    </row>
    <row r="1816" spans="9:9">
      <c r="I1816" s="173"/>
    </row>
    <row r="1817" spans="9:9">
      <c r="I1817" s="173"/>
    </row>
    <row r="1818" spans="9:9">
      <c r="I1818" s="173"/>
    </row>
    <row r="1819" spans="9:9">
      <c r="I1819" s="173"/>
    </row>
    <row r="1820" spans="9:9">
      <c r="I1820" s="173"/>
    </row>
    <row r="1821" spans="9:9">
      <c r="I1821" s="173"/>
    </row>
    <row r="1822" spans="9:9">
      <c r="I1822" s="173"/>
    </row>
    <row r="1823" spans="9:9">
      <c r="I1823" s="173"/>
    </row>
    <row r="1824" spans="9:9">
      <c r="I1824" s="173"/>
    </row>
    <row r="1825" spans="9:9">
      <c r="I1825" s="173"/>
    </row>
    <row r="1826" spans="9:9">
      <c r="I1826" s="173"/>
    </row>
    <row r="1827" spans="9:9">
      <c r="I1827" s="173"/>
    </row>
    <row r="1828" spans="9:9">
      <c r="I1828" s="173"/>
    </row>
    <row r="1829" spans="9:9">
      <c r="I1829" s="173"/>
    </row>
    <row r="1830" spans="9:9">
      <c r="I1830" s="173"/>
    </row>
    <row r="1831" spans="9:9">
      <c r="I1831" s="173"/>
    </row>
    <row r="1832" spans="9:9">
      <c r="I1832" s="173"/>
    </row>
    <row r="1833" spans="9:9">
      <c r="I1833" s="173"/>
    </row>
    <row r="1834" spans="9:9">
      <c r="I1834" s="173"/>
    </row>
    <row r="1835" spans="9:9">
      <c r="I1835" s="173"/>
    </row>
    <row r="1836" spans="9:9">
      <c r="I1836" s="173"/>
    </row>
    <row r="1837" spans="9:9">
      <c r="I1837" s="173"/>
    </row>
    <row r="1838" spans="9:9">
      <c r="I1838" s="173"/>
    </row>
    <row r="1839" spans="9:9">
      <c r="I1839" s="173"/>
    </row>
    <row r="1840" spans="9:9">
      <c r="I1840" s="173"/>
    </row>
    <row r="1841" spans="9:9">
      <c r="I1841" s="173"/>
    </row>
    <row r="1842" spans="9:9">
      <c r="I1842" s="173"/>
    </row>
    <row r="1843" spans="9:9">
      <c r="I1843" s="173"/>
    </row>
    <row r="1844" spans="9:9">
      <c r="I1844" s="173"/>
    </row>
    <row r="1845" spans="9:9">
      <c r="I1845" s="173"/>
    </row>
    <row r="1846" spans="9:9">
      <c r="I1846" s="173"/>
    </row>
    <row r="1847" spans="9:9">
      <c r="I1847" s="173"/>
    </row>
    <row r="1848" spans="9:9">
      <c r="I1848" s="173"/>
    </row>
    <row r="1849" spans="9:9">
      <c r="I1849" s="173"/>
    </row>
    <row r="1850" spans="9:9">
      <c r="I1850" s="173"/>
    </row>
    <row r="1851" spans="9:9">
      <c r="I1851" s="173"/>
    </row>
    <row r="1852" spans="9:9">
      <c r="I1852" s="173"/>
    </row>
    <row r="1853" spans="9:9">
      <c r="I1853" s="173"/>
    </row>
    <row r="1854" spans="9:9">
      <c r="I1854" s="173"/>
    </row>
    <row r="1855" spans="9:9">
      <c r="I1855" s="173"/>
    </row>
    <row r="1856" spans="9:9">
      <c r="I1856" s="173"/>
    </row>
    <row r="1857" spans="9:9">
      <c r="I1857" s="173"/>
    </row>
    <row r="1858" spans="9:9">
      <c r="I1858" s="173"/>
    </row>
    <row r="1859" spans="9:9">
      <c r="I1859" s="173"/>
    </row>
    <row r="1860" spans="9:9">
      <c r="I1860" s="173"/>
    </row>
    <row r="1861" spans="9:9">
      <c r="I1861" s="173"/>
    </row>
    <row r="1862" spans="9:9">
      <c r="I1862" s="173"/>
    </row>
    <row r="1863" spans="9:9">
      <c r="I1863" s="173"/>
    </row>
    <row r="1864" spans="9:9">
      <c r="I1864" s="173"/>
    </row>
    <row r="1865" spans="9:9">
      <c r="I1865" s="173"/>
    </row>
    <row r="1866" spans="9:9">
      <c r="I1866" s="173"/>
    </row>
    <row r="1867" spans="9:9">
      <c r="I1867" s="173"/>
    </row>
    <row r="1868" spans="9:9">
      <c r="I1868" s="173"/>
    </row>
    <row r="1869" spans="9:9">
      <c r="I1869" s="173"/>
    </row>
    <row r="1870" spans="9:9">
      <c r="I1870" s="173"/>
    </row>
    <row r="1871" spans="9:9">
      <c r="I1871" s="173"/>
    </row>
    <row r="1872" spans="9:9">
      <c r="I1872" s="173"/>
    </row>
    <row r="1873" spans="9:9">
      <c r="I1873" s="173"/>
    </row>
    <row r="1874" spans="9:9">
      <c r="I1874" s="173"/>
    </row>
    <row r="1875" spans="9:9">
      <c r="I1875" s="173"/>
    </row>
    <row r="1876" spans="9:9">
      <c r="I1876" s="173"/>
    </row>
    <row r="1877" spans="9:9">
      <c r="I1877" s="173"/>
    </row>
    <row r="1878" spans="9:9">
      <c r="I1878" s="173"/>
    </row>
    <row r="1879" spans="9:9">
      <c r="I1879" s="173"/>
    </row>
    <row r="1880" spans="9:9">
      <c r="I1880" s="173"/>
    </row>
    <row r="1881" spans="9:9">
      <c r="I1881" s="173"/>
    </row>
    <row r="1882" spans="9:9">
      <c r="I1882" s="173"/>
    </row>
    <row r="1883" spans="9:9">
      <c r="I1883" s="173"/>
    </row>
    <row r="1884" spans="9:9">
      <c r="I1884" s="173"/>
    </row>
    <row r="1885" spans="9:9">
      <c r="I1885" s="173"/>
    </row>
    <row r="1886" spans="9:9">
      <c r="I1886" s="173"/>
    </row>
    <row r="1887" spans="9:9">
      <c r="I1887" s="173"/>
    </row>
    <row r="1888" spans="9:9">
      <c r="I1888" s="173"/>
    </row>
    <row r="1889" spans="9:9">
      <c r="I1889" s="173"/>
    </row>
    <row r="1890" spans="9:9">
      <c r="I1890" s="173"/>
    </row>
    <row r="1891" spans="9:9">
      <c r="I1891" s="173"/>
    </row>
    <row r="1892" spans="9:9">
      <c r="I1892" s="173"/>
    </row>
    <row r="1893" spans="9:9">
      <c r="I1893" s="173"/>
    </row>
    <row r="1894" spans="9:9">
      <c r="I1894" s="173"/>
    </row>
    <row r="1895" spans="9:9">
      <c r="I1895" s="173"/>
    </row>
    <row r="1896" spans="9:9">
      <c r="I1896" s="173"/>
    </row>
    <row r="1897" spans="9:9">
      <c r="I1897" s="173"/>
    </row>
    <row r="1898" spans="9:9">
      <c r="I1898" s="173"/>
    </row>
    <row r="1899" spans="9:9">
      <c r="I1899" s="173"/>
    </row>
    <row r="1900" spans="9:9">
      <c r="I1900" s="173"/>
    </row>
    <row r="1901" spans="9:9">
      <c r="I1901" s="173"/>
    </row>
    <row r="1902" spans="9:9">
      <c r="I1902" s="173"/>
    </row>
    <row r="1903" spans="9:9">
      <c r="I1903" s="173"/>
    </row>
    <row r="1904" spans="9:9">
      <c r="I1904" s="173"/>
    </row>
    <row r="1905" spans="9:9">
      <c r="I1905" s="173"/>
    </row>
    <row r="1906" spans="9:9">
      <c r="I1906" s="173"/>
    </row>
    <row r="1907" spans="9:9">
      <c r="I1907" s="173"/>
    </row>
    <row r="1908" spans="9:9">
      <c r="I1908" s="173"/>
    </row>
    <row r="1909" spans="9:9">
      <c r="I1909" s="173"/>
    </row>
    <row r="1910" spans="9:9">
      <c r="I1910" s="173"/>
    </row>
    <row r="1911" spans="9:9">
      <c r="I1911" s="173"/>
    </row>
    <row r="1912" spans="9:9">
      <c r="I1912" s="173"/>
    </row>
    <row r="1913" spans="9:9">
      <c r="I1913" s="173"/>
    </row>
    <row r="1914" spans="9:9">
      <c r="I1914" s="173"/>
    </row>
    <row r="1915" spans="9:9">
      <c r="I1915" s="173"/>
    </row>
    <row r="1916" spans="9:9">
      <c r="I1916" s="173"/>
    </row>
    <row r="1917" spans="9:9">
      <c r="I1917" s="173"/>
    </row>
    <row r="1918" spans="9:9">
      <c r="I1918" s="173"/>
    </row>
    <row r="1919" spans="9:9">
      <c r="I1919" s="173"/>
    </row>
    <row r="1920" spans="9:9">
      <c r="I1920" s="173"/>
    </row>
    <row r="1921" spans="9:9">
      <c r="I1921" s="173"/>
    </row>
    <row r="1922" spans="9:9">
      <c r="I1922" s="173"/>
    </row>
    <row r="1923" spans="9:9">
      <c r="I1923" s="173"/>
    </row>
    <row r="1924" spans="9:9">
      <c r="I1924" s="173"/>
    </row>
    <row r="1925" spans="9:9">
      <c r="I1925" s="173"/>
    </row>
    <row r="1926" spans="9:9">
      <c r="I1926" s="173"/>
    </row>
    <row r="1927" spans="9:9">
      <c r="I1927" s="173"/>
    </row>
    <row r="1928" spans="9:9">
      <c r="I1928" s="173"/>
    </row>
    <row r="1929" spans="9:9">
      <c r="I1929" s="173"/>
    </row>
    <row r="1930" spans="9:9">
      <c r="I1930" s="173"/>
    </row>
    <row r="1931" spans="9:9">
      <c r="I1931" s="173"/>
    </row>
    <row r="1932" spans="9:9">
      <c r="I1932" s="173"/>
    </row>
    <row r="1933" spans="9:9">
      <c r="I1933" s="173"/>
    </row>
    <row r="1934" spans="9:9">
      <c r="I1934" s="173"/>
    </row>
    <row r="1935" spans="9:9">
      <c r="I1935" s="173"/>
    </row>
    <row r="1936" spans="9:9">
      <c r="I1936" s="173"/>
    </row>
    <row r="1937" spans="9:9">
      <c r="I1937" s="173"/>
    </row>
    <row r="1938" spans="9:9">
      <c r="I1938" s="173"/>
    </row>
    <row r="1939" spans="9:9">
      <c r="I1939" s="173"/>
    </row>
    <row r="1940" spans="9:9">
      <c r="I1940" s="173"/>
    </row>
    <row r="1941" spans="9:9">
      <c r="I1941" s="173"/>
    </row>
    <row r="1942" spans="9:9">
      <c r="I1942" s="173"/>
    </row>
    <row r="1943" spans="9:9">
      <c r="I1943" s="173"/>
    </row>
    <row r="1944" spans="9:9">
      <c r="I1944" s="173"/>
    </row>
    <row r="1945" spans="9:9">
      <c r="I1945" s="173"/>
    </row>
    <row r="1946" spans="9:9">
      <c r="I1946" s="173"/>
    </row>
    <row r="1947" spans="9:9">
      <c r="I1947" s="173"/>
    </row>
    <row r="1948" spans="9:9">
      <c r="I1948" s="173"/>
    </row>
    <row r="1949" spans="9:9">
      <c r="I1949" s="173"/>
    </row>
    <row r="1950" spans="9:9">
      <c r="I1950" s="173"/>
    </row>
    <row r="1951" spans="9:9">
      <c r="I1951" s="173"/>
    </row>
    <row r="1952" spans="9:9">
      <c r="I1952" s="173"/>
    </row>
    <row r="1953" spans="9:9">
      <c r="I1953" s="173"/>
    </row>
    <row r="1954" spans="9:9">
      <c r="I1954" s="173"/>
    </row>
    <row r="1955" spans="9:9">
      <c r="I1955" s="173"/>
    </row>
    <row r="1956" spans="9:9">
      <c r="I1956" s="173"/>
    </row>
    <row r="1957" spans="9:9">
      <c r="I1957" s="173"/>
    </row>
    <row r="1958" spans="9:9">
      <c r="I1958" s="173"/>
    </row>
    <row r="1959" spans="9:9">
      <c r="I1959" s="173"/>
    </row>
    <row r="1960" spans="9:9">
      <c r="I1960" s="173"/>
    </row>
    <row r="1961" spans="9:9">
      <c r="I1961" s="173"/>
    </row>
    <row r="1962" spans="9:9">
      <c r="I1962" s="173"/>
    </row>
    <row r="1963" spans="9:9">
      <c r="I1963" s="173"/>
    </row>
    <row r="1964" spans="9:9">
      <c r="I1964" s="173"/>
    </row>
    <row r="1965" spans="9:9">
      <c r="I1965" s="173"/>
    </row>
    <row r="1966" spans="9:9">
      <c r="I1966" s="173"/>
    </row>
    <row r="1967" spans="9:9">
      <c r="I1967" s="173"/>
    </row>
    <row r="1968" spans="9:9">
      <c r="I1968" s="173"/>
    </row>
    <row r="1969" spans="9:9">
      <c r="I1969" s="173"/>
    </row>
    <row r="1970" spans="9:9">
      <c r="I1970" s="173"/>
    </row>
    <row r="1971" spans="9:9">
      <c r="I1971" s="173"/>
    </row>
    <row r="1972" spans="9:9">
      <c r="I1972" s="173"/>
    </row>
    <row r="1973" spans="9:9">
      <c r="I1973" s="173"/>
    </row>
    <row r="1974" spans="9:9">
      <c r="I1974" s="173"/>
    </row>
    <row r="1975" spans="9:9">
      <c r="I1975" s="173"/>
    </row>
    <row r="1976" spans="9:9">
      <c r="I1976" s="173"/>
    </row>
    <row r="1977" spans="9:9">
      <c r="I1977" s="173"/>
    </row>
    <row r="1978" spans="9:9">
      <c r="I1978" s="173"/>
    </row>
    <row r="1979" spans="9:9">
      <c r="I1979" s="173"/>
    </row>
    <row r="1980" spans="9:9">
      <c r="I1980" s="173"/>
    </row>
    <row r="1981" spans="9:9">
      <c r="I1981" s="173"/>
    </row>
    <row r="1982" spans="9:9">
      <c r="I1982" s="173"/>
    </row>
    <row r="1983" spans="9:9">
      <c r="I1983" s="173"/>
    </row>
    <row r="1984" spans="9:9">
      <c r="I1984" s="173"/>
    </row>
    <row r="1985" spans="9:9">
      <c r="I1985" s="173"/>
    </row>
    <row r="1986" spans="9:9">
      <c r="I1986" s="173"/>
    </row>
    <row r="1987" spans="9:9">
      <c r="I1987" s="173"/>
    </row>
    <row r="1988" spans="9:9">
      <c r="I1988" s="173"/>
    </row>
    <row r="1989" spans="9:9">
      <c r="I1989" s="173"/>
    </row>
    <row r="1990" spans="9:9">
      <c r="I1990" s="173"/>
    </row>
    <row r="1991" spans="9:9">
      <c r="I1991" s="173"/>
    </row>
    <row r="1992" spans="9:9">
      <c r="I1992" s="173"/>
    </row>
    <row r="1993" spans="9:9">
      <c r="I1993" s="173"/>
    </row>
    <row r="1994" spans="9:9">
      <c r="I1994" s="173"/>
    </row>
    <row r="1995" spans="9:9">
      <c r="I1995" s="173"/>
    </row>
    <row r="1996" spans="9:9">
      <c r="I1996" s="173"/>
    </row>
    <row r="1997" spans="9:9">
      <c r="I1997" s="173"/>
    </row>
    <row r="1998" spans="9:9">
      <c r="I1998" s="173"/>
    </row>
    <row r="1999" spans="9:9">
      <c r="I1999" s="173"/>
    </row>
    <row r="2000" spans="9:9">
      <c r="I2000" s="173"/>
    </row>
    <row r="2001" spans="9:9">
      <c r="I2001" s="173"/>
    </row>
    <row r="2002" spans="9:9">
      <c r="I2002" s="173"/>
    </row>
    <row r="2003" spans="9:9">
      <c r="I2003" s="173"/>
    </row>
    <row r="2004" spans="9:9">
      <c r="I2004" s="173"/>
    </row>
    <row r="2005" spans="9:9">
      <c r="I2005" s="173"/>
    </row>
    <row r="2006" spans="9:9">
      <c r="I2006" s="173"/>
    </row>
    <row r="2007" spans="9:9">
      <c r="I2007" s="173"/>
    </row>
    <row r="2008" spans="9:9">
      <c r="I2008" s="173"/>
    </row>
    <row r="2009" spans="9:9">
      <c r="I2009" s="173"/>
    </row>
    <row r="2010" spans="9:9">
      <c r="I2010" s="173"/>
    </row>
    <row r="2011" spans="9:9">
      <c r="I2011" s="173"/>
    </row>
    <row r="2012" spans="9:9">
      <c r="I2012" s="173"/>
    </row>
    <row r="2013" spans="9:9">
      <c r="I2013" s="173"/>
    </row>
    <row r="2014" spans="9:9">
      <c r="I2014" s="173"/>
    </row>
    <row r="2015" spans="9:9">
      <c r="I2015" s="173"/>
    </row>
    <row r="2016" spans="9:9">
      <c r="I2016" s="173"/>
    </row>
    <row r="2017" spans="9:9">
      <c r="I2017" s="173"/>
    </row>
    <row r="2018" spans="9:9">
      <c r="I2018" s="173"/>
    </row>
    <row r="2019" spans="9:9">
      <c r="I2019" s="173"/>
    </row>
    <row r="2020" spans="9:9">
      <c r="I2020" s="173"/>
    </row>
    <row r="2021" spans="9:9">
      <c r="I2021" s="173"/>
    </row>
    <row r="2022" spans="9:9">
      <c r="I2022" s="173"/>
    </row>
    <row r="2023" spans="9:9">
      <c r="I2023" s="173"/>
    </row>
    <row r="2024" spans="9:9">
      <c r="I2024" s="173"/>
    </row>
    <row r="2025" spans="9:9">
      <c r="I2025" s="173"/>
    </row>
    <row r="2026" spans="9:9">
      <c r="I2026" s="173"/>
    </row>
    <row r="2027" spans="9:9">
      <c r="I2027" s="173"/>
    </row>
    <row r="2028" spans="9:9">
      <c r="I2028" s="173"/>
    </row>
    <row r="2029" spans="9:9">
      <c r="I2029" s="173"/>
    </row>
    <row r="2030" spans="9:9">
      <c r="I2030" s="173"/>
    </row>
    <row r="2031" spans="9:9">
      <c r="I2031" s="173"/>
    </row>
    <row r="2032" spans="9:9">
      <c r="I2032" s="173"/>
    </row>
    <row r="2033" spans="9:9">
      <c r="I2033" s="173"/>
    </row>
    <row r="2034" spans="9:9">
      <c r="I2034" s="173"/>
    </row>
    <row r="2035" spans="9:9">
      <c r="I2035" s="173"/>
    </row>
    <row r="2036" spans="9:9">
      <c r="I2036" s="173"/>
    </row>
    <row r="2037" spans="9:9">
      <c r="I2037" s="173"/>
    </row>
    <row r="2038" spans="9:9">
      <c r="I2038" s="173"/>
    </row>
    <row r="2039" spans="9:9">
      <c r="I2039" s="173"/>
    </row>
    <row r="2040" spans="9:9">
      <c r="I2040" s="173"/>
    </row>
    <row r="2041" spans="9:9">
      <c r="I2041" s="173"/>
    </row>
    <row r="2042" spans="9:9">
      <c r="I2042" s="173"/>
    </row>
    <row r="2043" spans="9:9">
      <c r="I2043" s="173"/>
    </row>
    <row r="2044" spans="9:9">
      <c r="I2044" s="173"/>
    </row>
    <row r="2045" spans="9:9">
      <c r="I2045" s="173"/>
    </row>
    <row r="2046" spans="9:9">
      <c r="I2046" s="173"/>
    </row>
    <row r="2047" spans="9:9">
      <c r="I2047" s="173"/>
    </row>
    <row r="2048" spans="9:9">
      <c r="I2048" s="173"/>
    </row>
    <row r="2049" spans="9:9">
      <c r="I2049" s="173"/>
    </row>
    <row r="2050" spans="9:9">
      <c r="I2050" s="173"/>
    </row>
    <row r="2051" spans="9:9">
      <c r="I2051" s="173"/>
    </row>
    <row r="2052" spans="9:9">
      <c r="I2052" s="173"/>
    </row>
    <row r="2053" spans="9:9">
      <c r="I2053" s="173"/>
    </row>
    <row r="2054" spans="9:9">
      <c r="I2054" s="173"/>
    </row>
    <row r="2055" spans="9:9">
      <c r="I2055" s="173"/>
    </row>
    <row r="2056" spans="9:9">
      <c r="I2056" s="173"/>
    </row>
    <row r="2057" spans="9:9">
      <c r="I2057" s="173"/>
    </row>
    <row r="2058" spans="9:9">
      <c r="I2058" s="173"/>
    </row>
    <row r="2059" spans="9:9">
      <c r="I2059" s="173"/>
    </row>
    <row r="2060" spans="9:9">
      <c r="I2060" s="173"/>
    </row>
    <row r="2061" spans="9:9">
      <c r="I2061" s="173"/>
    </row>
    <row r="2062" spans="9:9">
      <c r="I2062" s="173"/>
    </row>
    <row r="2063" spans="9:9">
      <c r="I2063" s="173"/>
    </row>
    <row r="2064" spans="9:9">
      <c r="I2064" s="173"/>
    </row>
    <row r="2065" spans="9:9">
      <c r="I2065" s="173"/>
    </row>
    <row r="2066" spans="9:9">
      <c r="I2066" s="173"/>
    </row>
    <row r="2067" spans="9:9">
      <c r="I2067" s="173"/>
    </row>
    <row r="2068" spans="9:9">
      <c r="I2068" s="173"/>
    </row>
    <row r="2069" spans="9:9">
      <c r="I2069" s="173"/>
    </row>
    <row r="2070" spans="9:9">
      <c r="I2070" s="173"/>
    </row>
    <row r="2071" spans="9:9">
      <c r="I2071" s="173"/>
    </row>
    <row r="2072" spans="9:9">
      <c r="I2072" s="173"/>
    </row>
    <row r="2073" spans="9:9">
      <c r="I2073" s="173"/>
    </row>
    <row r="2074" spans="9:9">
      <c r="I2074" s="173"/>
    </row>
    <row r="2075" spans="9:9">
      <c r="I2075" s="173"/>
    </row>
    <row r="2076" spans="9:9">
      <c r="I2076" s="173"/>
    </row>
    <row r="2077" spans="9:9">
      <c r="I2077" s="173"/>
    </row>
    <row r="2078" spans="9:9">
      <c r="I2078" s="173"/>
    </row>
    <row r="2079" spans="9:9">
      <c r="I2079" s="173"/>
    </row>
    <row r="2080" spans="9:9">
      <c r="I2080" s="173"/>
    </row>
    <row r="2081" spans="9:9">
      <c r="I2081" s="173"/>
    </row>
    <row r="2082" spans="9:9">
      <c r="I2082" s="173"/>
    </row>
    <row r="2083" spans="9:9">
      <c r="I2083" s="173"/>
    </row>
    <row r="2084" spans="9:9">
      <c r="I2084" s="173"/>
    </row>
    <row r="2085" spans="9:9">
      <c r="I2085" s="173"/>
    </row>
    <row r="2086" spans="9:9">
      <c r="I2086" s="173"/>
    </row>
    <row r="2087" spans="9:9">
      <c r="I2087" s="173"/>
    </row>
    <row r="2088" spans="9:9">
      <c r="I2088" s="173"/>
    </row>
    <row r="2089" spans="9:9">
      <c r="I2089" s="173"/>
    </row>
    <row r="2090" spans="9:9">
      <c r="I2090" s="173"/>
    </row>
    <row r="2091" spans="9:9">
      <c r="I2091" s="173"/>
    </row>
    <row r="2092" spans="9:9">
      <c r="I2092" s="173"/>
    </row>
    <row r="2093" spans="9:9">
      <c r="I2093" s="173"/>
    </row>
    <row r="2094" spans="9:9">
      <c r="I2094" s="173"/>
    </row>
    <row r="2095" spans="9:9">
      <c r="I2095" s="173"/>
    </row>
    <row r="2096" spans="9:9">
      <c r="I2096" s="173"/>
    </row>
    <row r="2097" spans="9:9">
      <c r="I2097" s="173"/>
    </row>
    <row r="2098" spans="9:9">
      <c r="I2098" s="173"/>
    </row>
    <row r="2099" spans="9:9">
      <c r="I2099" s="173"/>
    </row>
    <row r="2100" spans="9:9">
      <c r="I2100" s="173"/>
    </row>
    <row r="2101" spans="9:9">
      <c r="I2101" s="173"/>
    </row>
    <row r="2102" spans="9:9">
      <c r="I2102" s="173"/>
    </row>
    <row r="2103" spans="9:9">
      <c r="I2103" s="173"/>
    </row>
    <row r="2104" spans="9:9">
      <c r="I2104" s="173"/>
    </row>
    <row r="2105" spans="9:9">
      <c r="I2105" s="173"/>
    </row>
    <row r="2106" spans="9:9">
      <c r="I2106" s="173"/>
    </row>
    <row r="2107" spans="9:9">
      <c r="I2107" s="173"/>
    </row>
    <row r="2108" spans="9:9">
      <c r="I2108" s="173"/>
    </row>
    <row r="2109" spans="9:9">
      <c r="I2109" s="173"/>
    </row>
    <row r="2110" spans="9:9">
      <c r="I2110" s="173"/>
    </row>
    <row r="2111" spans="9:9">
      <c r="I2111" s="173"/>
    </row>
    <row r="2112" spans="9:9">
      <c r="I2112" s="173"/>
    </row>
    <row r="2113" spans="9:9">
      <c r="I2113" s="173"/>
    </row>
    <row r="2114" spans="9:9">
      <c r="I2114" s="173"/>
    </row>
    <row r="2115" spans="9:9">
      <c r="I2115" s="173"/>
    </row>
    <row r="2116" spans="9:9">
      <c r="I2116" s="173"/>
    </row>
    <row r="2117" spans="9:9">
      <c r="I2117" s="173"/>
    </row>
    <row r="2118" spans="9:9">
      <c r="I2118" s="173"/>
    </row>
    <row r="2119" spans="9:9">
      <c r="I2119" s="173"/>
    </row>
    <row r="2120" spans="9:9">
      <c r="I2120" s="173"/>
    </row>
    <row r="2121" spans="9:9">
      <c r="I2121" s="173"/>
    </row>
    <row r="2122" spans="9:9">
      <c r="I2122" s="173"/>
    </row>
    <row r="2123" spans="9:9">
      <c r="I2123" s="173"/>
    </row>
    <row r="2124" spans="9:9">
      <c r="I2124" s="173"/>
    </row>
    <row r="2125" spans="9:9">
      <c r="I2125" s="173"/>
    </row>
    <row r="2126" spans="9:9">
      <c r="I2126" s="173"/>
    </row>
    <row r="2127" spans="9:9">
      <c r="I2127" s="173"/>
    </row>
    <row r="2128" spans="9:9">
      <c r="I2128" s="173"/>
    </row>
    <row r="2129" spans="9:9">
      <c r="I2129" s="173"/>
    </row>
    <row r="2130" spans="9:9">
      <c r="I2130" s="173"/>
    </row>
    <row r="2131" spans="9:9">
      <c r="I2131" s="173"/>
    </row>
    <row r="2132" spans="9:9">
      <c r="I2132" s="173"/>
    </row>
    <row r="2133" spans="9:9">
      <c r="I2133" s="173"/>
    </row>
    <row r="2134" spans="9:9">
      <c r="I2134" s="173"/>
    </row>
    <row r="2135" spans="9:9">
      <c r="I2135" s="173"/>
    </row>
    <row r="2136" spans="9:9">
      <c r="I2136" s="173"/>
    </row>
    <row r="2137" spans="9:9">
      <c r="I2137" s="173"/>
    </row>
    <row r="2138" spans="9:9">
      <c r="I2138" s="173"/>
    </row>
    <row r="2139" spans="9:9">
      <c r="I2139" s="173"/>
    </row>
    <row r="2140" spans="9:9">
      <c r="I2140" s="173"/>
    </row>
    <row r="2141" spans="9:9">
      <c r="I2141" s="173"/>
    </row>
    <row r="2142" spans="9:9">
      <c r="I2142" s="173"/>
    </row>
    <row r="2143" spans="9:9">
      <c r="I2143" s="173"/>
    </row>
    <row r="2144" spans="9:9">
      <c r="I2144" s="173"/>
    </row>
    <row r="2145" spans="9:9">
      <c r="I2145" s="173"/>
    </row>
    <row r="2146" spans="9:9">
      <c r="I2146" s="173"/>
    </row>
    <row r="2147" spans="9:9">
      <c r="I2147" s="173"/>
    </row>
    <row r="2148" spans="9:9">
      <c r="I2148" s="173"/>
    </row>
    <row r="2149" spans="9:9">
      <c r="I2149" s="173"/>
    </row>
    <row r="2150" spans="9:9">
      <c r="I2150" s="173"/>
    </row>
    <row r="2151" spans="9:9">
      <c r="I2151" s="173"/>
    </row>
    <row r="2152" spans="9:9">
      <c r="I2152" s="173"/>
    </row>
    <row r="2153" spans="9:9">
      <c r="I2153" s="173"/>
    </row>
    <row r="2154" spans="9:9">
      <c r="I2154" s="173"/>
    </row>
    <row r="2155" spans="9:9">
      <c r="I2155" s="173"/>
    </row>
    <row r="2156" spans="9:9">
      <c r="I2156" s="173"/>
    </row>
    <row r="2157" spans="9:9">
      <c r="I2157" s="173"/>
    </row>
    <row r="2158" spans="9:9">
      <c r="I2158" s="173"/>
    </row>
    <row r="2159" spans="9:9">
      <c r="I2159" s="173"/>
    </row>
    <row r="2160" spans="9:9">
      <c r="I2160" s="173"/>
    </row>
    <row r="2161" spans="9:9">
      <c r="I2161" s="173"/>
    </row>
    <row r="2162" spans="9:9">
      <c r="I2162" s="173"/>
    </row>
    <row r="2163" spans="9:9">
      <c r="I2163" s="173"/>
    </row>
    <row r="2164" spans="9:9">
      <c r="I2164" s="173"/>
    </row>
    <row r="2165" spans="9:9">
      <c r="I2165" s="173"/>
    </row>
    <row r="2166" spans="9:9">
      <c r="I2166" s="173"/>
    </row>
    <row r="2167" spans="9:9">
      <c r="I2167" s="173"/>
    </row>
    <row r="2168" spans="9:9">
      <c r="I2168" s="173"/>
    </row>
    <row r="2169" spans="9:9">
      <c r="I2169" s="173"/>
    </row>
    <row r="2170" spans="9:9">
      <c r="I2170" s="173"/>
    </row>
    <row r="2171" spans="9:9">
      <c r="I2171" s="173"/>
    </row>
    <row r="2172" spans="9:9">
      <c r="I2172" s="173"/>
    </row>
    <row r="2173" spans="9:9">
      <c r="I2173" s="173"/>
    </row>
    <row r="2174" spans="9:9">
      <c r="I2174" s="173"/>
    </row>
    <row r="2175" spans="9:9">
      <c r="I2175" s="173"/>
    </row>
    <row r="2176" spans="9:9">
      <c r="I2176" s="173"/>
    </row>
    <row r="2177" spans="9:9">
      <c r="I2177" s="173"/>
    </row>
    <row r="2178" spans="9:9">
      <c r="I2178" s="173"/>
    </row>
    <row r="2179" spans="9:9">
      <c r="I2179" s="173"/>
    </row>
    <row r="2180" spans="9:9">
      <c r="I2180" s="173"/>
    </row>
    <row r="2181" spans="9:9">
      <c r="I2181" s="173"/>
    </row>
    <row r="2182" spans="9:9">
      <c r="I2182" s="173"/>
    </row>
    <row r="2183" spans="9:9">
      <c r="I2183" s="173"/>
    </row>
    <row r="2184" spans="9:9">
      <c r="I2184" s="173"/>
    </row>
    <row r="2185" spans="9:9">
      <c r="I2185" s="173"/>
    </row>
    <row r="2186" spans="9:9">
      <c r="I2186" s="173"/>
    </row>
    <row r="2187" spans="9:9">
      <c r="I2187" s="173"/>
    </row>
    <row r="2188" spans="9:9">
      <c r="I2188" s="173"/>
    </row>
    <row r="2189" spans="9:9">
      <c r="I2189" s="173"/>
    </row>
    <row r="2190" spans="9:9">
      <c r="I2190" s="173"/>
    </row>
    <row r="2191" spans="9:9">
      <c r="I2191" s="173"/>
    </row>
    <row r="2192" spans="9:9">
      <c r="I2192" s="173"/>
    </row>
    <row r="2193" spans="9:9">
      <c r="I2193" s="173"/>
    </row>
    <row r="2194" spans="9:9">
      <c r="I2194" s="173"/>
    </row>
    <row r="2195" spans="9:9">
      <c r="I2195" s="173"/>
    </row>
    <row r="2196" spans="9:9">
      <c r="I2196" s="173"/>
    </row>
    <row r="2197" spans="9:9">
      <c r="I2197" s="173"/>
    </row>
    <row r="2198" spans="9:9">
      <c r="I2198" s="173"/>
    </row>
    <row r="2199" spans="9:9">
      <c r="I2199" s="173"/>
    </row>
    <row r="2200" spans="9:9">
      <c r="I2200" s="173"/>
    </row>
    <row r="2201" spans="9:9">
      <c r="I2201" s="173"/>
    </row>
    <row r="2202" spans="9:9">
      <c r="I2202" s="173"/>
    </row>
    <row r="2203" spans="9:9">
      <c r="I2203" s="173"/>
    </row>
    <row r="2204" spans="9:9">
      <c r="I2204" s="173"/>
    </row>
    <row r="2205" spans="9:9">
      <c r="I2205" s="173"/>
    </row>
    <row r="2206" spans="9:9">
      <c r="I2206" s="173"/>
    </row>
    <row r="2207" spans="9:9">
      <c r="I2207" s="173"/>
    </row>
    <row r="2208" spans="9:9">
      <c r="I2208" s="173"/>
    </row>
    <row r="2209" spans="9:9">
      <c r="I2209" s="173"/>
    </row>
    <row r="2210" spans="9:9">
      <c r="I2210" s="173"/>
    </row>
    <row r="2211" spans="9:9">
      <c r="I2211" s="173"/>
    </row>
    <row r="2212" spans="9:9">
      <c r="I2212" s="173"/>
    </row>
    <row r="2213" spans="9:9">
      <c r="I2213" s="173"/>
    </row>
    <row r="2214" spans="9:9">
      <c r="I2214" s="173"/>
    </row>
    <row r="2215" spans="9:9">
      <c r="I2215" s="173"/>
    </row>
    <row r="2216" spans="9:9">
      <c r="I2216" s="173"/>
    </row>
    <row r="2217" spans="9:9">
      <c r="I2217" s="173"/>
    </row>
    <row r="2218" spans="9:9">
      <c r="I2218" s="173"/>
    </row>
    <row r="2219" spans="9:9">
      <c r="I2219" s="173"/>
    </row>
    <row r="2220" spans="9:9">
      <c r="I2220" s="173"/>
    </row>
    <row r="2221" spans="9:9">
      <c r="I2221" s="173"/>
    </row>
    <row r="2222" spans="9:9">
      <c r="I2222" s="173"/>
    </row>
    <row r="2223" spans="9:9">
      <c r="I2223" s="173"/>
    </row>
    <row r="2224" spans="9:9">
      <c r="I2224" s="173"/>
    </row>
    <row r="2225" spans="9:9">
      <c r="I2225" s="173"/>
    </row>
    <row r="2226" spans="9:9">
      <c r="I2226" s="173"/>
    </row>
    <row r="2227" spans="9:9">
      <c r="I2227" s="173"/>
    </row>
    <row r="2228" spans="9:9">
      <c r="I2228" s="173"/>
    </row>
    <row r="2229" spans="9:9">
      <c r="I2229" s="173"/>
    </row>
    <row r="2230" spans="9:9">
      <c r="I2230" s="173"/>
    </row>
    <row r="2231" spans="9:9">
      <c r="I2231" s="173"/>
    </row>
    <row r="2232" spans="9:9">
      <c r="I2232" s="173"/>
    </row>
    <row r="2233" spans="9:9">
      <c r="I2233" s="173"/>
    </row>
    <row r="2234" spans="9:9">
      <c r="I2234" s="173"/>
    </row>
    <row r="2235" spans="9:9">
      <c r="I2235" s="173"/>
    </row>
    <row r="2236" spans="9:9">
      <c r="I2236" s="173"/>
    </row>
    <row r="2237" spans="9:9">
      <c r="I2237" s="173"/>
    </row>
    <row r="2238" spans="9:9">
      <c r="I2238" s="173"/>
    </row>
    <row r="2239" spans="9:9">
      <c r="I2239" s="173"/>
    </row>
    <row r="2240" spans="9:9">
      <c r="I2240" s="173"/>
    </row>
    <row r="2241" spans="9:9">
      <c r="I2241" s="173"/>
    </row>
    <row r="2242" spans="9:9">
      <c r="I2242" s="173"/>
    </row>
    <row r="2243" spans="9:9">
      <c r="I2243" s="173"/>
    </row>
    <row r="2244" spans="9:9">
      <c r="I2244" s="173"/>
    </row>
    <row r="2245" spans="9:9">
      <c r="I2245" s="173"/>
    </row>
    <row r="2246" spans="9:9">
      <c r="I2246" s="173"/>
    </row>
    <row r="2247" spans="9:9">
      <c r="I2247" s="173"/>
    </row>
    <row r="2248" spans="9:9">
      <c r="I2248" s="173"/>
    </row>
    <row r="2249" spans="9:9">
      <c r="I2249" s="173"/>
    </row>
    <row r="2250" spans="9:9">
      <c r="I2250" s="173"/>
    </row>
    <row r="2251" spans="9:9">
      <c r="I2251" s="173"/>
    </row>
    <row r="2252" spans="9:9">
      <c r="I2252" s="173"/>
    </row>
    <row r="2253" spans="9:9">
      <c r="I2253" s="173"/>
    </row>
    <row r="2254" spans="9:9">
      <c r="I2254" s="173"/>
    </row>
    <row r="2255" spans="9:9">
      <c r="I2255" s="173"/>
    </row>
    <row r="2256" spans="9:9">
      <c r="I2256" s="173"/>
    </row>
    <row r="2257" spans="9:9">
      <c r="I2257" s="173"/>
    </row>
    <row r="2258" spans="9:9">
      <c r="I2258" s="173"/>
    </row>
    <row r="2259" spans="9:9">
      <c r="I2259" s="173"/>
    </row>
    <row r="2260" spans="9:9">
      <c r="I2260" s="173"/>
    </row>
    <row r="2261" spans="9:9">
      <c r="I2261" s="173"/>
    </row>
    <row r="2262" spans="9:9">
      <c r="I2262" s="173"/>
    </row>
    <row r="2263" spans="9:9">
      <c r="I2263" s="173"/>
    </row>
    <row r="2264" spans="9:9">
      <c r="I2264" s="173"/>
    </row>
    <row r="2265" spans="9:9">
      <c r="I2265" s="173"/>
    </row>
    <row r="2266" spans="9:9">
      <c r="I2266" s="173"/>
    </row>
    <row r="2267" spans="9:9">
      <c r="I2267" s="173"/>
    </row>
    <row r="2268" spans="9:9">
      <c r="I2268" s="173"/>
    </row>
    <row r="2269" spans="9:9">
      <c r="I2269" s="173"/>
    </row>
    <row r="2270" spans="9:9">
      <c r="I2270" s="173"/>
    </row>
    <row r="2271" spans="9:9">
      <c r="I2271" s="173"/>
    </row>
    <row r="2272" spans="9:9">
      <c r="I2272" s="173"/>
    </row>
    <row r="2273" spans="9:9">
      <c r="I2273" s="173"/>
    </row>
    <row r="2274" spans="9:9">
      <c r="I2274" s="173"/>
    </row>
    <row r="2275" spans="9:9">
      <c r="I2275" s="173"/>
    </row>
    <row r="2276" spans="9:9">
      <c r="I2276" s="173"/>
    </row>
    <row r="2277" spans="9:9">
      <c r="I2277" s="173"/>
    </row>
    <row r="2278" spans="9:9">
      <c r="I2278" s="173"/>
    </row>
    <row r="2279" spans="9:9">
      <c r="I2279" s="173"/>
    </row>
    <row r="2280" spans="9:9">
      <c r="I2280" s="173"/>
    </row>
    <row r="2281" spans="9:9">
      <c r="I2281" s="173"/>
    </row>
    <row r="2282" spans="9:9">
      <c r="I2282" s="173"/>
    </row>
    <row r="2283" spans="9:9">
      <c r="I2283" s="173"/>
    </row>
    <row r="2284" spans="9:9">
      <c r="I2284" s="173"/>
    </row>
    <row r="2285" spans="9:9">
      <c r="I2285" s="173"/>
    </row>
    <row r="2286" spans="9:9">
      <c r="I2286" s="173"/>
    </row>
    <row r="2287" spans="9:9">
      <c r="I2287" s="173"/>
    </row>
    <row r="2288" spans="9:9">
      <c r="I2288" s="173"/>
    </row>
    <row r="2289" spans="9:9">
      <c r="I2289" s="173"/>
    </row>
    <row r="2290" spans="9:9">
      <c r="I2290" s="173"/>
    </row>
    <row r="2291" spans="9:9">
      <c r="I2291" s="173"/>
    </row>
    <row r="2292" spans="9:9">
      <c r="I2292" s="173"/>
    </row>
    <row r="2293" spans="9:9">
      <c r="I2293" s="173"/>
    </row>
    <row r="2294" spans="9:9">
      <c r="I2294" s="173"/>
    </row>
    <row r="2295" spans="9:9">
      <c r="I2295" s="173"/>
    </row>
    <row r="2296" spans="9:9">
      <c r="I2296" s="173"/>
    </row>
    <row r="2297" spans="9:9">
      <c r="I2297" s="173"/>
    </row>
    <row r="2298" spans="9:9">
      <c r="I2298" s="173"/>
    </row>
    <row r="2299" spans="9:9">
      <c r="I2299" s="173"/>
    </row>
    <row r="2300" spans="9:9">
      <c r="I2300" s="173"/>
    </row>
    <row r="2301" spans="9:9">
      <c r="I2301" s="173"/>
    </row>
    <row r="2302" spans="9:9">
      <c r="I2302" s="173"/>
    </row>
    <row r="2303" spans="9:9">
      <c r="I2303" s="173"/>
    </row>
    <row r="2304" spans="9:9">
      <c r="I2304" s="173"/>
    </row>
    <row r="2305" spans="9:9">
      <c r="I2305" s="173"/>
    </row>
    <row r="2306" spans="9:9">
      <c r="I2306" s="173"/>
    </row>
    <row r="2307" spans="9:9">
      <c r="I2307" s="173"/>
    </row>
    <row r="2308" spans="9:9">
      <c r="I2308" s="173"/>
    </row>
    <row r="2309" spans="9:9">
      <c r="I2309" s="173"/>
    </row>
    <row r="2310" spans="9:9">
      <c r="I2310" s="173"/>
    </row>
    <row r="2311" spans="9:9">
      <c r="I2311" s="173"/>
    </row>
    <row r="2312" spans="9:9">
      <c r="I2312" s="173"/>
    </row>
    <row r="2313" spans="9:9">
      <c r="I2313" s="173"/>
    </row>
    <row r="2314" spans="9:9">
      <c r="I2314" s="173"/>
    </row>
    <row r="2315" spans="9:9">
      <c r="I2315" s="173"/>
    </row>
    <row r="2316" spans="9:9">
      <c r="I2316" s="173"/>
    </row>
    <row r="2317" spans="9:9">
      <c r="I2317" s="173"/>
    </row>
    <row r="2318" spans="9:9">
      <c r="I2318" s="173"/>
    </row>
    <row r="2319" spans="9:9">
      <c r="I2319" s="173"/>
    </row>
    <row r="2320" spans="9:9">
      <c r="I2320" s="173"/>
    </row>
    <row r="2321" spans="9:9">
      <c r="I2321" s="173"/>
    </row>
    <row r="2322" spans="9:9">
      <c r="I2322" s="173"/>
    </row>
    <row r="2323" spans="9:9">
      <c r="I2323" s="173"/>
    </row>
    <row r="2324" spans="9:9">
      <c r="I2324" s="173"/>
    </row>
    <row r="2325" spans="9:9">
      <c r="I2325" s="173"/>
    </row>
    <row r="2326" spans="9:9">
      <c r="I2326" s="173"/>
    </row>
    <row r="2327" spans="9:9">
      <c r="I2327" s="173"/>
    </row>
    <row r="2328" spans="9:9">
      <c r="I2328" s="173"/>
    </row>
    <row r="2329" spans="9:9">
      <c r="I2329" s="173"/>
    </row>
    <row r="2330" spans="9:9">
      <c r="I2330" s="173"/>
    </row>
    <row r="2331" spans="9:9">
      <c r="I2331" s="173"/>
    </row>
    <row r="2332" spans="9:9">
      <c r="I2332" s="173"/>
    </row>
    <row r="2333" spans="9:9">
      <c r="I2333" s="173"/>
    </row>
    <row r="2334" spans="9:9">
      <c r="I2334" s="173"/>
    </row>
    <row r="2335" spans="9:9">
      <c r="I2335" s="173"/>
    </row>
    <row r="2336" spans="9:9">
      <c r="I2336" s="173"/>
    </row>
    <row r="2337" spans="9:9">
      <c r="I2337" s="173"/>
    </row>
    <row r="2338" spans="9:9">
      <c r="I2338" s="173"/>
    </row>
    <row r="2339" spans="9:9">
      <c r="I2339" s="173"/>
    </row>
    <row r="2340" spans="9:9">
      <c r="I2340" s="173"/>
    </row>
    <row r="2341" spans="9:9">
      <c r="I2341" s="173"/>
    </row>
    <row r="2342" spans="9:9">
      <c r="I2342" s="173"/>
    </row>
    <row r="2343" spans="9:9">
      <c r="I2343" s="173"/>
    </row>
    <row r="2344" spans="9:9">
      <c r="I2344" s="173"/>
    </row>
    <row r="2345" spans="9:9">
      <c r="I2345" s="173"/>
    </row>
    <row r="2346" spans="9:9">
      <c r="I2346" s="173"/>
    </row>
    <row r="2347" spans="9:9">
      <c r="I2347" s="173"/>
    </row>
    <row r="2348" spans="9:9">
      <c r="I2348" s="173"/>
    </row>
    <row r="2349" spans="9:9">
      <c r="I2349" s="173"/>
    </row>
    <row r="2350" spans="9:9">
      <c r="I2350" s="173"/>
    </row>
    <row r="2351" spans="9:9">
      <c r="I2351" s="173"/>
    </row>
    <row r="2352" spans="9:9">
      <c r="I2352" s="173"/>
    </row>
    <row r="2353" spans="9:9">
      <c r="I2353" s="173"/>
    </row>
    <row r="2354" spans="9:9">
      <c r="I2354" s="173"/>
    </row>
    <row r="2355" spans="9:9">
      <c r="I2355" s="173"/>
    </row>
    <row r="2356" spans="9:9">
      <c r="I2356" s="173"/>
    </row>
    <row r="2357" spans="9:9">
      <c r="I2357" s="173"/>
    </row>
    <row r="2358" spans="9:9">
      <c r="I2358" s="173"/>
    </row>
    <row r="2359" spans="9:9">
      <c r="I2359" s="173"/>
    </row>
    <row r="2360" spans="9:9">
      <c r="I2360" s="173"/>
    </row>
    <row r="2361" spans="9:9">
      <c r="I2361" s="173"/>
    </row>
    <row r="2362" spans="9:9">
      <c r="I2362" s="173"/>
    </row>
    <row r="2363" spans="9:9">
      <c r="I2363" s="173"/>
    </row>
    <row r="2364" spans="9:9">
      <c r="I2364" s="173"/>
    </row>
    <row r="2365" spans="9:9">
      <c r="I2365" s="173"/>
    </row>
    <row r="2366" spans="9:9">
      <c r="I2366" s="173"/>
    </row>
    <row r="2367" spans="9:9">
      <c r="I2367" s="173"/>
    </row>
    <row r="2368" spans="9:9">
      <c r="I2368" s="173"/>
    </row>
    <row r="2369" spans="9:9">
      <c r="I2369" s="173"/>
    </row>
    <row r="2370" spans="9:9">
      <c r="I2370" s="173"/>
    </row>
    <row r="2371" spans="9:9">
      <c r="I2371" s="173"/>
    </row>
    <row r="2372" spans="9:9">
      <c r="I2372" s="173"/>
    </row>
    <row r="2373" spans="9:9">
      <c r="I2373" s="173"/>
    </row>
    <row r="2374" spans="9:9">
      <c r="I2374" s="173"/>
    </row>
    <row r="2375" spans="9:9">
      <c r="I2375" s="173"/>
    </row>
    <row r="2376" spans="9:9">
      <c r="I2376" s="173"/>
    </row>
    <row r="2377" spans="9:9">
      <c r="I2377" s="173"/>
    </row>
    <row r="2378" spans="9:9">
      <c r="I2378" s="173"/>
    </row>
    <row r="2379" spans="9:9">
      <c r="I2379" s="173"/>
    </row>
    <row r="2380" spans="9:9">
      <c r="I2380" s="173"/>
    </row>
    <row r="2381" spans="9:9">
      <c r="I2381" s="173"/>
    </row>
    <row r="2382" spans="9:9">
      <c r="I2382" s="173"/>
    </row>
    <row r="2383" spans="9:9">
      <c r="I2383" s="173"/>
    </row>
    <row r="2384" spans="9:9">
      <c r="I2384" s="173"/>
    </row>
    <row r="2385" spans="9:9">
      <c r="I2385" s="173"/>
    </row>
    <row r="2386" spans="9:9">
      <c r="I2386" s="173"/>
    </row>
    <row r="2387" spans="9:9">
      <c r="I2387" s="173"/>
    </row>
    <row r="2388" spans="9:9">
      <c r="I2388" s="173"/>
    </row>
    <row r="2389" spans="9:9">
      <c r="I2389" s="173"/>
    </row>
    <row r="2390" spans="9:9">
      <c r="I2390" s="173"/>
    </row>
    <row r="2391" spans="9:9">
      <c r="I2391" s="173"/>
    </row>
    <row r="2392" spans="9:9">
      <c r="I2392" s="173"/>
    </row>
    <row r="2393" spans="9:9">
      <c r="I2393" s="173"/>
    </row>
    <row r="2394" spans="9:9">
      <c r="I2394" s="173"/>
    </row>
    <row r="2395" spans="9:9">
      <c r="I2395" s="173"/>
    </row>
    <row r="2396" spans="9:9">
      <c r="I2396" s="173"/>
    </row>
    <row r="2397" spans="9:9">
      <c r="I2397" s="173"/>
    </row>
    <row r="2398" spans="9:9">
      <c r="I2398" s="173"/>
    </row>
    <row r="2399" spans="9:9">
      <c r="I2399" s="173"/>
    </row>
    <row r="2400" spans="9:9">
      <c r="I2400" s="173"/>
    </row>
    <row r="2401" spans="9:9">
      <c r="I2401" s="173"/>
    </row>
    <row r="2402" spans="9:9">
      <c r="I2402" s="173"/>
    </row>
    <row r="2403" spans="9:9">
      <c r="I2403" s="173"/>
    </row>
    <row r="2404" spans="9:9">
      <c r="I2404" s="173"/>
    </row>
    <row r="2405" spans="9:9">
      <c r="I2405" s="173"/>
    </row>
    <row r="2406" spans="9:9">
      <c r="I2406" s="173"/>
    </row>
    <row r="2407" spans="9:9">
      <c r="I2407" s="173"/>
    </row>
    <row r="2408" spans="9:9">
      <c r="I2408" s="173"/>
    </row>
    <row r="2409" spans="9:9">
      <c r="I2409" s="173"/>
    </row>
    <row r="2410" spans="9:9">
      <c r="I2410" s="173"/>
    </row>
    <row r="2411" spans="9:9">
      <c r="I2411" s="173"/>
    </row>
    <row r="2412" spans="9:9">
      <c r="I2412" s="173"/>
    </row>
    <row r="2413" spans="9:9">
      <c r="I2413" s="173"/>
    </row>
    <row r="2414" spans="9:9">
      <c r="I2414" s="173"/>
    </row>
    <row r="2415" spans="9:9">
      <c r="I2415" s="173"/>
    </row>
    <row r="2416" spans="9:9">
      <c r="I2416" s="173"/>
    </row>
    <row r="2417" spans="9:9">
      <c r="I2417" s="173"/>
    </row>
    <row r="2418" spans="9:9">
      <c r="I2418" s="173"/>
    </row>
    <row r="2419" spans="9:9">
      <c r="I2419" s="173"/>
    </row>
    <row r="2420" spans="9:9">
      <c r="I2420" s="173"/>
    </row>
    <row r="2421" spans="9:9">
      <c r="I2421" s="173"/>
    </row>
    <row r="2422" spans="9:9">
      <c r="I2422" s="173"/>
    </row>
    <row r="2423" spans="9:9">
      <c r="I2423" s="173"/>
    </row>
    <row r="2424" spans="9:9">
      <c r="I2424" s="173"/>
    </row>
    <row r="2425" spans="9:9">
      <c r="I2425" s="173"/>
    </row>
    <row r="2426" spans="9:9">
      <c r="I2426" s="173"/>
    </row>
    <row r="2427" spans="9:9">
      <c r="I2427" s="173"/>
    </row>
    <row r="2428" spans="9:9">
      <c r="I2428" s="173"/>
    </row>
    <row r="2429" spans="9:9">
      <c r="I2429" s="173"/>
    </row>
    <row r="2430" spans="9:9">
      <c r="I2430" s="173"/>
    </row>
    <row r="2431" spans="9:9">
      <c r="I2431" s="173"/>
    </row>
    <row r="2432" spans="9:9">
      <c r="I2432" s="173"/>
    </row>
    <row r="2433" spans="9:9">
      <c r="I2433" s="173"/>
    </row>
    <row r="2434" spans="9:9">
      <c r="I2434" s="173"/>
    </row>
    <row r="2435" spans="9:9">
      <c r="I2435" s="173"/>
    </row>
    <row r="2436" spans="9:9">
      <c r="I2436" s="173"/>
    </row>
    <row r="2437" spans="9:9">
      <c r="I2437" s="173"/>
    </row>
    <row r="2438" spans="9:9">
      <c r="I2438" s="173"/>
    </row>
    <row r="2439" spans="9:9">
      <c r="I2439" s="173"/>
    </row>
    <row r="2440" spans="9:9">
      <c r="I2440" s="173"/>
    </row>
    <row r="2441" spans="9:9">
      <c r="I2441" s="173"/>
    </row>
    <row r="2442" spans="9:9">
      <c r="I2442" s="173"/>
    </row>
    <row r="2443" spans="9:9">
      <c r="I2443" s="173"/>
    </row>
    <row r="2444" spans="9:9">
      <c r="I2444" s="173"/>
    </row>
    <row r="2445" spans="9:9">
      <c r="I2445" s="173"/>
    </row>
    <row r="2446" spans="9:9">
      <c r="I2446" s="173"/>
    </row>
    <row r="2447" spans="9:9">
      <c r="I2447" s="173"/>
    </row>
    <row r="2448" spans="9:9">
      <c r="I2448" s="173"/>
    </row>
    <row r="2449" spans="9:9">
      <c r="I2449" s="173"/>
    </row>
    <row r="2450" spans="9:9">
      <c r="I2450" s="173"/>
    </row>
    <row r="2451" spans="9:9">
      <c r="I2451" s="173"/>
    </row>
    <row r="2452" spans="9:9">
      <c r="I2452" s="173"/>
    </row>
    <row r="2453" spans="9:9">
      <c r="I2453" s="173"/>
    </row>
    <row r="2454" spans="9:9">
      <c r="I2454" s="173"/>
    </row>
    <row r="2455" spans="9:9">
      <c r="I2455" s="173"/>
    </row>
    <row r="2456" spans="9:9">
      <c r="I2456" s="173"/>
    </row>
    <row r="2457" spans="9:9">
      <c r="I2457" s="173"/>
    </row>
    <row r="2458" spans="9:9">
      <c r="I2458" s="173"/>
    </row>
    <row r="2459" spans="9:9">
      <c r="I2459" s="173"/>
    </row>
    <row r="2460" spans="9:9">
      <c r="I2460" s="173"/>
    </row>
    <row r="2461" spans="9:9">
      <c r="I2461" s="173"/>
    </row>
    <row r="2462" spans="9:9">
      <c r="I2462" s="173"/>
    </row>
    <row r="2463" spans="9:9">
      <c r="I2463" s="173"/>
    </row>
    <row r="2464" spans="9:9">
      <c r="I2464" s="173"/>
    </row>
    <row r="2465" spans="9:9">
      <c r="I2465" s="173"/>
    </row>
    <row r="2466" spans="9:9">
      <c r="I2466" s="173"/>
    </row>
    <row r="2467" spans="9:9">
      <c r="I2467" s="173"/>
    </row>
    <row r="2468" spans="9:9">
      <c r="I2468" s="173"/>
    </row>
    <row r="2469" spans="9:9">
      <c r="I2469" s="173"/>
    </row>
    <row r="2470" spans="9:9">
      <c r="I2470" s="173"/>
    </row>
    <row r="2471" spans="9:9">
      <c r="I2471" s="173"/>
    </row>
    <row r="2472" spans="9:9">
      <c r="I2472" s="173"/>
    </row>
    <row r="2473" spans="9:9">
      <c r="I2473" s="173"/>
    </row>
    <row r="2474" spans="9:9">
      <c r="I2474" s="173"/>
    </row>
    <row r="2475" spans="9:9">
      <c r="I2475" s="173"/>
    </row>
    <row r="2476" spans="9:9">
      <c r="I2476" s="173"/>
    </row>
    <row r="2477" spans="9:9">
      <c r="I2477" s="173"/>
    </row>
    <row r="2478" spans="9:9">
      <c r="I2478" s="173"/>
    </row>
    <row r="2479" spans="9:9">
      <c r="I2479" s="173"/>
    </row>
    <row r="2480" spans="9:9">
      <c r="I2480" s="173"/>
    </row>
    <row r="2481" spans="9:9">
      <c r="I2481" s="173"/>
    </row>
    <row r="2482" spans="9:9">
      <c r="I2482" s="173"/>
    </row>
    <row r="2483" spans="9:9">
      <c r="I2483" s="173"/>
    </row>
    <row r="2484" spans="9:9">
      <c r="I2484" s="173"/>
    </row>
    <row r="2485" spans="9:9">
      <c r="I2485" s="173"/>
    </row>
    <row r="2486" spans="9:9">
      <c r="I2486" s="173"/>
    </row>
    <row r="2487" spans="9:9">
      <c r="I2487" s="173"/>
    </row>
    <row r="2488" spans="9:9">
      <c r="I2488" s="173"/>
    </row>
    <row r="2489" spans="9:9">
      <c r="I2489" s="173"/>
    </row>
    <row r="2490" spans="9:9">
      <c r="I2490" s="173"/>
    </row>
    <row r="2491" spans="9:9">
      <c r="I2491" s="173"/>
    </row>
    <row r="2492" spans="9:9">
      <c r="I2492" s="173"/>
    </row>
    <row r="2493" spans="9:9">
      <c r="I2493" s="173"/>
    </row>
    <row r="2494" spans="9:9">
      <c r="I2494" s="173"/>
    </row>
    <row r="2495" spans="9:9">
      <c r="I2495" s="173"/>
    </row>
    <row r="2496" spans="9:9">
      <c r="I2496" s="173"/>
    </row>
    <row r="2497" spans="9:9">
      <c r="I2497" s="173"/>
    </row>
    <row r="2498" spans="9:9">
      <c r="I2498" s="173"/>
    </row>
    <row r="2499" spans="9:9">
      <c r="I2499" s="173"/>
    </row>
    <row r="2500" spans="9:9">
      <c r="I2500" s="173"/>
    </row>
  </sheetData>
  <sheetProtection formatCells="0"/>
  <mergeCells count="9">
    <mergeCell ref="H67:I67"/>
    <mergeCell ref="K73:Q73"/>
    <mergeCell ref="E4:E5"/>
    <mergeCell ref="F25:G25"/>
    <mergeCell ref="B2:C2"/>
    <mergeCell ref="F4:F5"/>
    <mergeCell ref="G4:G5"/>
    <mergeCell ref="B14:C14"/>
    <mergeCell ref="E3:G3"/>
  </mergeCells>
  <conditionalFormatting sqref="C12">
    <cfRule type="cellIs" dxfId="3" priority="1" operator="greaterThan">
      <formula>0.025</formula>
    </cfRule>
  </conditionalFormatting>
  <conditionalFormatting sqref="I4">
    <cfRule type="expression" dxfId="2" priority="3">
      <formula>#REF!="U95 SINGLE SIDED (+ USL)"</formula>
    </cfRule>
  </conditionalFormatting>
  <conditionalFormatting sqref="J4">
    <cfRule type="expression" dxfId="1" priority="2">
      <formula>#REF!="U95 SINGLE SIDED (+ USL)"</formula>
    </cfRule>
  </conditionalFormatting>
  <conditionalFormatting sqref="J8">
    <cfRule type="expression" dxfId="0" priority="4">
      <formula>#REF!="ANSI Z540.3 Method 6"</formula>
    </cfRule>
  </conditionalFormatting>
  <dataValidations count="2">
    <dataValidation type="list" allowBlank="1" showInputMessage="1" showErrorMessage="1" sqref="C15" xr:uid="{775BAE54-C37A-4EAC-AB1C-4DC1E442EF59}">
      <formula1>$F$6:$F$19</formula1>
    </dataValidation>
    <dataValidation type="list" allowBlank="1" showInputMessage="1" showErrorMessage="1" sqref="C21" xr:uid="{28581F33-BCF4-413F-8C3C-917504CADA6D}">
      <formula1>$O$4:$O$36</formula1>
    </dataValidation>
  </dataValidations>
  <pageMargins left="0.75" right="0.75" top="1" bottom="1" header="0.5" footer="0.5"/>
  <pageSetup scale="6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12289" r:id="rId4">
          <objectPr defaultSize="0" autoPict="0" r:id="rId5">
            <anchor moveWithCells="1">
              <from>
                <xdr:col>15</xdr:col>
                <xdr:colOff>247650</xdr:colOff>
                <xdr:row>59</xdr:row>
                <xdr:rowOff>28575</xdr:rowOff>
              </from>
              <to>
                <xdr:col>18</xdr:col>
                <xdr:colOff>381000</xdr:colOff>
                <xdr:row>62</xdr:row>
                <xdr:rowOff>123825</xdr:rowOff>
              </to>
            </anchor>
          </objectPr>
        </oleObject>
      </mc:Choice>
      <mc:Fallback>
        <oleObject progId="Equation.3" shapeId="1228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35EE6-8C28-45C1-9AAA-A061B5DFE308}">
  <sheetPr>
    <tabColor rgb="FF0070C0"/>
  </sheetPr>
  <dimension ref="A1:C5"/>
  <sheetViews>
    <sheetView workbookViewId="0">
      <selection activeCell="K25" sqref="K25"/>
    </sheetView>
  </sheetViews>
  <sheetFormatPr defaultColWidth="9.140625" defaultRowHeight="16.5"/>
  <cols>
    <col min="1" max="1" width="9.140625" style="292"/>
    <col min="2" max="2" width="31.7109375" style="292" bestFit="1" customWidth="1"/>
    <col min="3" max="3" width="10" style="292" bestFit="1" customWidth="1"/>
    <col min="4" max="16384" width="9.140625" style="292"/>
  </cols>
  <sheetData>
    <row r="1" spans="1:3">
      <c r="A1" s="292" t="s">
        <v>168</v>
      </c>
    </row>
    <row r="3" spans="1:3">
      <c r="B3" s="293" t="s">
        <v>169</v>
      </c>
      <c r="C3" s="294">
        <v>0.95</v>
      </c>
    </row>
    <row r="4" spans="1:3">
      <c r="B4" s="293" t="s">
        <v>170</v>
      </c>
      <c r="C4" s="294">
        <v>0.95</v>
      </c>
    </row>
    <row r="5" spans="1:3">
      <c r="B5" s="293" t="s">
        <v>171</v>
      </c>
      <c r="C5" s="295">
        <f>ROUNDUP(LN(1-C4)/LN(C3),0)</f>
        <v>59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3CFEE-8450-4AF9-8D11-0FFBC26098DB}">
  <sheetPr>
    <tabColor rgb="FFFF0000"/>
    <pageSetUpPr autoPageBreaks="0" fitToPage="1"/>
  </sheetPr>
  <dimension ref="A1:W1090"/>
  <sheetViews>
    <sheetView tabSelected="1" zoomScale="89" zoomScaleNormal="89" workbookViewId="0">
      <selection activeCell="C12" sqref="C12"/>
    </sheetView>
  </sheetViews>
  <sheetFormatPr defaultColWidth="9" defaultRowHeight="12.75"/>
  <cols>
    <col min="1" max="1" width="9" style="94"/>
    <col min="2" max="2" width="47.140625" style="94" customWidth="1"/>
    <col min="3" max="3" width="26.5703125" style="94" customWidth="1"/>
    <col min="4" max="4" width="26.42578125" style="94" customWidth="1"/>
    <col min="5" max="5" width="23.28515625" style="94" bestFit="1" customWidth="1"/>
    <col min="6" max="6" width="9" style="94"/>
    <col min="7" max="7" width="6.7109375" style="94" customWidth="1"/>
    <col min="8" max="8" width="38.5703125" style="94" customWidth="1"/>
    <col min="9" max="9" width="13.28515625" style="94" customWidth="1"/>
    <col min="10" max="11" width="9" style="94"/>
    <col min="12" max="12" width="5.5703125" style="94" customWidth="1"/>
    <col min="13" max="13" width="9" style="94"/>
    <col min="14" max="14" width="6.140625" style="94" customWidth="1"/>
    <col min="15" max="16" width="9" style="94" customWidth="1"/>
    <col min="17" max="17" width="9" style="94" hidden="1" customWidth="1"/>
    <col min="18" max="18" width="29.85546875" style="94" hidden="1" customWidth="1"/>
    <col min="19" max="19" width="13.28515625" style="94" hidden="1" customWidth="1"/>
    <col min="20" max="20" width="9" style="94" hidden="1" customWidth="1"/>
    <col min="21" max="21" width="21.140625" style="94" hidden="1" customWidth="1"/>
    <col min="22" max="22" width="12.42578125" style="94" hidden="1" customWidth="1"/>
    <col min="23" max="23" width="35.42578125" style="94" hidden="1" customWidth="1"/>
    <col min="24" max="16384" width="9" style="94"/>
  </cols>
  <sheetData>
    <row r="1" spans="1:23" ht="13.5" thickBot="1">
      <c r="A1" s="91" t="s">
        <v>74</v>
      </c>
      <c r="B1" s="92" t="s">
        <v>75</v>
      </c>
      <c r="C1" s="92" t="s">
        <v>76</v>
      </c>
      <c r="D1" s="93" t="s">
        <v>77</v>
      </c>
      <c r="E1" s="442" t="s">
        <v>78</v>
      </c>
      <c r="F1" s="443"/>
      <c r="G1" s="443"/>
      <c r="H1" s="443"/>
      <c r="I1" s="443"/>
      <c r="J1" s="443"/>
      <c r="K1" s="443"/>
      <c r="L1" s="443"/>
      <c r="M1" s="443"/>
      <c r="N1" s="444"/>
    </row>
    <row r="2" spans="1:23" ht="27" thickBot="1">
      <c r="A2" s="95">
        <v>2</v>
      </c>
      <c r="B2" s="96" t="s">
        <v>79</v>
      </c>
      <c r="C2" s="97" t="s">
        <v>80</v>
      </c>
      <c r="D2" s="97" t="s">
        <v>81</v>
      </c>
      <c r="E2" s="445" t="s">
        <v>82</v>
      </c>
      <c r="F2" s="446"/>
      <c r="G2" s="446"/>
      <c r="H2" s="98" t="s">
        <v>91</v>
      </c>
      <c r="I2" s="99">
        <f>_xlfn.XLOOKUP(H2,R2:R9,S2:S9)</f>
        <v>1</v>
      </c>
      <c r="J2" s="445" t="s">
        <v>83</v>
      </c>
      <c r="K2" s="446"/>
      <c r="L2" s="446"/>
      <c r="M2" s="447">
        <v>0.5</v>
      </c>
      <c r="N2" s="448"/>
      <c r="O2" s="100"/>
      <c r="Q2" s="94" t="s">
        <v>84</v>
      </c>
      <c r="R2" s="100" t="s">
        <v>85</v>
      </c>
      <c r="S2" s="101">
        <f>(C5-C4)/2-(C7*1.96)</f>
        <v>0.80400000000000005</v>
      </c>
      <c r="U2" s="102" t="s">
        <v>86</v>
      </c>
      <c r="V2" s="103" t="s">
        <v>87</v>
      </c>
      <c r="W2" s="104" t="s">
        <v>88</v>
      </c>
    </row>
    <row r="3" spans="1:23" ht="15.75">
      <c r="A3" s="95">
        <v>3</v>
      </c>
      <c r="B3" s="105" t="s">
        <v>13</v>
      </c>
      <c r="C3" s="106">
        <v>100</v>
      </c>
      <c r="D3" s="107">
        <f>C3</f>
        <v>100</v>
      </c>
      <c r="E3" s="449"/>
      <c r="F3" s="450"/>
      <c r="G3" s="450"/>
      <c r="H3" s="450"/>
      <c r="I3" s="450"/>
      <c r="J3" s="450"/>
      <c r="K3" s="450"/>
      <c r="L3" s="450"/>
      <c r="M3" s="450"/>
      <c r="N3" s="451"/>
      <c r="Q3" s="94" t="s">
        <v>84</v>
      </c>
      <c r="R3" s="100" t="s">
        <v>89</v>
      </c>
      <c r="S3" s="101">
        <f>(C5-C4)/2-(C7*2)</f>
        <v>0.8</v>
      </c>
      <c r="U3" s="108">
        <f>0.38*LN(C11)-0.54</f>
        <v>7.1586406724958085E-2</v>
      </c>
      <c r="V3" s="109">
        <f>1.04-EXP(U3)</f>
        <v>-3.4210965742798027E-2</v>
      </c>
      <c r="W3" s="110">
        <f>((C5-C4)/2)-(C7*2*V3)</f>
        <v>1.0068421931485596</v>
      </c>
    </row>
    <row r="4" spans="1:23" ht="15.6" customHeight="1">
      <c r="A4" s="95">
        <v>4</v>
      </c>
      <c r="B4" s="105" t="s">
        <v>90</v>
      </c>
      <c r="C4" s="106">
        <v>99</v>
      </c>
      <c r="D4" s="111">
        <f>IF((C3-I2)&gt;=C3,"INDETERMINATE",C3-I2)</f>
        <v>99</v>
      </c>
      <c r="E4" s="452"/>
      <c r="F4" s="425"/>
      <c r="G4" s="425"/>
      <c r="H4" s="425"/>
      <c r="I4" s="425"/>
      <c r="J4" s="425"/>
      <c r="K4" s="425"/>
      <c r="L4" s="425"/>
      <c r="M4" s="425"/>
      <c r="N4" s="453"/>
      <c r="Q4" s="94" t="s">
        <v>84</v>
      </c>
      <c r="R4" s="100" t="s">
        <v>91</v>
      </c>
      <c r="S4" s="101">
        <f>(C5-C4)/2</f>
        <v>1</v>
      </c>
    </row>
    <row r="5" spans="1:23" ht="15.6" customHeight="1">
      <c r="A5" s="95">
        <v>5</v>
      </c>
      <c r="B5" s="105" t="s">
        <v>92</v>
      </c>
      <c r="C5" s="106">
        <v>101</v>
      </c>
      <c r="D5" s="111">
        <f>IF((C3+I2)&lt;=C3,"INDETERMINATE",(C3+I2))</f>
        <v>101</v>
      </c>
      <c r="E5" s="452"/>
      <c r="F5" s="425"/>
      <c r="G5" s="425"/>
      <c r="H5" s="425"/>
      <c r="I5" s="425"/>
      <c r="J5" s="425"/>
      <c r="K5" s="425"/>
      <c r="L5" s="425"/>
      <c r="M5" s="425"/>
      <c r="N5" s="453"/>
      <c r="Q5" s="94" t="s">
        <v>84</v>
      </c>
      <c r="R5" s="100" t="s">
        <v>93</v>
      </c>
      <c r="S5" s="101">
        <f>M2</f>
        <v>0.5</v>
      </c>
    </row>
    <row r="6" spans="1:23" ht="15.6" customHeight="1">
      <c r="A6" s="95">
        <v>6</v>
      </c>
      <c r="B6" s="105" t="s">
        <v>27</v>
      </c>
      <c r="C6" s="113">
        <v>100</v>
      </c>
      <c r="D6" s="111">
        <f>C6</f>
        <v>100</v>
      </c>
      <c r="E6" s="452"/>
      <c r="F6" s="425"/>
      <c r="G6" s="425"/>
      <c r="H6" s="425"/>
      <c r="I6" s="425"/>
      <c r="J6" s="425"/>
      <c r="K6" s="425"/>
      <c r="L6" s="425"/>
      <c r="M6" s="425"/>
      <c r="N6" s="453"/>
      <c r="Q6" s="94" t="s">
        <v>84</v>
      </c>
      <c r="R6" s="100" t="s">
        <v>94</v>
      </c>
      <c r="S6" s="101">
        <f>((1-(1/C11))*(C5-C3))</f>
        <v>0.8</v>
      </c>
    </row>
    <row r="7" spans="1:23" ht="15.6" customHeight="1">
      <c r="A7" s="95">
        <v>7</v>
      </c>
      <c r="B7" s="105" t="s">
        <v>95</v>
      </c>
      <c r="C7" s="114">
        <v>0.1</v>
      </c>
      <c r="D7" s="115">
        <f>C7</f>
        <v>0.1</v>
      </c>
      <c r="E7" s="452"/>
      <c r="F7" s="425"/>
      <c r="G7" s="425"/>
      <c r="H7" s="425"/>
      <c r="I7" s="425"/>
      <c r="J7" s="425"/>
      <c r="K7" s="425"/>
      <c r="L7" s="425"/>
      <c r="M7" s="425"/>
      <c r="N7" s="453"/>
      <c r="Q7" s="100" t="s">
        <v>84</v>
      </c>
      <c r="R7" s="100" t="s">
        <v>96</v>
      </c>
      <c r="S7" s="101">
        <f>(C5-C4)/2-(C7*3)</f>
        <v>0.7</v>
      </c>
    </row>
    <row r="8" spans="1:23" ht="15.6" customHeight="1">
      <c r="A8" s="95">
        <v>8</v>
      </c>
      <c r="B8" s="105" t="s">
        <v>97</v>
      </c>
      <c r="C8" s="116">
        <f>IF(Q16="SR",SUM(C9:C10),"Global Risk")</f>
        <v>7.6198530241604755E-24</v>
      </c>
      <c r="D8" s="117" t="str">
        <f>IF(AND(D5&gt;D6,D6&gt;D4),"Method 6 &lt; 2 % PFA","Risk Exceeds 2 %")</f>
        <v>Method 6 &lt; 2 % PFA</v>
      </c>
      <c r="E8" s="452"/>
      <c r="F8" s="425"/>
      <c r="G8" s="425"/>
      <c r="H8" s="425"/>
      <c r="I8" s="425"/>
      <c r="J8" s="425"/>
      <c r="K8" s="425"/>
      <c r="L8" s="425"/>
      <c r="M8" s="425"/>
      <c r="N8" s="453"/>
      <c r="Q8" s="100" t="s">
        <v>98</v>
      </c>
      <c r="R8" s="100" t="s">
        <v>99</v>
      </c>
      <c r="S8" s="101">
        <f>SQRT(1-(1/C12^2))*(C5-C4)/2</f>
        <v>0.9797958971132712</v>
      </c>
    </row>
    <row r="9" spans="1:23" ht="15.6" customHeight="1">
      <c r="A9" s="95">
        <v>9</v>
      </c>
      <c r="B9" s="105" t="s">
        <v>100</v>
      </c>
      <c r="C9" s="116">
        <f>IF(Q16="SR",(NORMDIST(C6,C5,C7,1)),"Global Risk")</f>
        <v>7.6198530241604755E-24</v>
      </c>
      <c r="D9" s="117">
        <f>NORMDIST(D6,D5,D7,1)</f>
        <v>7.6198530241604755E-24</v>
      </c>
      <c r="E9" s="452"/>
      <c r="F9" s="425"/>
      <c r="G9" s="425"/>
      <c r="H9" s="425"/>
      <c r="I9" s="425"/>
      <c r="J9" s="425"/>
      <c r="K9" s="425"/>
      <c r="L9" s="425"/>
      <c r="M9" s="425"/>
      <c r="N9" s="453"/>
      <c r="Q9" s="100" t="s">
        <v>98</v>
      </c>
      <c r="R9" s="100" t="s">
        <v>101</v>
      </c>
      <c r="S9" s="101">
        <f>W3</f>
        <v>1.0068421931485596</v>
      </c>
    </row>
    <row r="10" spans="1:23" ht="15.75" customHeight="1" thickBot="1">
      <c r="A10" s="95">
        <v>10</v>
      </c>
      <c r="B10" s="118" t="s">
        <v>102</v>
      </c>
      <c r="C10" s="119">
        <f>IF(Q16="SR",1-NORMDIST(C6,C4,C7,1),"Global Risk")</f>
        <v>0</v>
      </c>
      <c r="D10" s="120">
        <f>1-NORMDIST(D6,D4,D7,1)</f>
        <v>0</v>
      </c>
      <c r="E10" s="452"/>
      <c r="F10" s="425"/>
      <c r="G10" s="425"/>
      <c r="H10" s="425"/>
      <c r="I10" s="425"/>
      <c r="J10" s="425"/>
      <c r="K10" s="425"/>
      <c r="L10" s="425"/>
      <c r="M10" s="425"/>
      <c r="N10" s="453"/>
    </row>
    <row r="11" spans="1:23" ht="15.6" customHeight="1" thickBot="1">
      <c r="A11" s="95">
        <v>11</v>
      </c>
      <c r="B11" s="121" t="s">
        <v>103</v>
      </c>
      <c r="C11" s="122">
        <f>((C5-C4))/(4*C7)</f>
        <v>5</v>
      </c>
      <c r="D11" s="123">
        <f>((D5-D4))/(4*D7)</f>
        <v>5</v>
      </c>
      <c r="E11" s="452"/>
      <c r="F11" s="425"/>
      <c r="G11" s="425"/>
      <c r="H11" s="425"/>
      <c r="I11" s="425"/>
      <c r="J11" s="425"/>
      <c r="K11" s="425"/>
      <c r="L11" s="425"/>
      <c r="M11" s="425"/>
      <c r="N11" s="453"/>
    </row>
    <row r="12" spans="1:23" ht="15.75" customHeight="1">
      <c r="A12" s="124">
        <v>12</v>
      </c>
      <c r="B12" s="125" t="s">
        <v>104</v>
      </c>
      <c r="C12" s="122">
        <f>((C5-C4))/(4*C7)</f>
        <v>5</v>
      </c>
      <c r="D12" s="126">
        <f>MIN(((D5-D6)/(3*D7)),((D6-D4)/(3*D7)))</f>
        <v>3.333333333333333</v>
      </c>
      <c r="E12" s="452"/>
      <c r="F12" s="425"/>
      <c r="G12" s="425"/>
      <c r="H12" s="425"/>
      <c r="I12" s="425"/>
      <c r="J12" s="425"/>
      <c r="K12" s="425"/>
      <c r="L12" s="425"/>
      <c r="M12" s="425"/>
      <c r="N12" s="453"/>
    </row>
    <row r="13" spans="1:23" ht="15.75" customHeight="1">
      <c r="A13" s="127">
        <v>13</v>
      </c>
      <c r="B13" s="125" t="s">
        <v>105</v>
      </c>
      <c r="C13" s="128">
        <f>MIN(((C5-C6)/(3*C7)),((C6-C4)/(3*C7)))</f>
        <v>3.333333333333333</v>
      </c>
      <c r="D13" s="129"/>
      <c r="E13" s="452"/>
      <c r="F13" s="425"/>
      <c r="G13" s="425"/>
      <c r="H13" s="425"/>
      <c r="I13" s="425"/>
      <c r="J13" s="425"/>
      <c r="K13" s="425"/>
      <c r="L13" s="425"/>
      <c r="M13" s="425"/>
      <c r="N13" s="453"/>
    </row>
    <row r="14" spans="1:23" ht="15.75" customHeight="1">
      <c r="A14" s="127">
        <v>14</v>
      </c>
      <c r="B14" s="53" t="s">
        <v>106</v>
      </c>
      <c r="C14" s="130">
        <f>_xlfn.NORM.DIST(C5,C6,C7,TRUE)-_xlfn.NORM.DIST(C4,C6,C7,TRUE)</f>
        <v>1</v>
      </c>
      <c r="D14" s="129"/>
      <c r="E14" s="452"/>
      <c r="F14" s="425"/>
      <c r="G14" s="425"/>
      <c r="H14" s="425"/>
      <c r="I14" s="425"/>
      <c r="J14" s="425"/>
      <c r="K14" s="425"/>
      <c r="L14" s="425"/>
      <c r="M14" s="425"/>
      <c r="N14" s="453"/>
    </row>
    <row r="15" spans="1:23" ht="15.75" customHeight="1" thickBot="1">
      <c r="A15" s="127">
        <v>15</v>
      </c>
      <c r="B15" s="131" t="s">
        <v>107</v>
      </c>
      <c r="C15" s="132">
        <f>1-C14</f>
        <v>0</v>
      </c>
      <c r="D15" s="129"/>
      <c r="E15" s="452"/>
      <c r="F15" s="425"/>
      <c r="G15" s="425"/>
      <c r="H15" s="425"/>
      <c r="I15" s="425"/>
      <c r="J15" s="425"/>
      <c r="K15" s="425"/>
      <c r="L15" s="425"/>
      <c r="M15" s="425"/>
      <c r="N15" s="453"/>
    </row>
    <row r="16" spans="1:23" ht="14.85" customHeight="1" thickBot="1">
      <c r="A16" s="420" t="s">
        <v>108</v>
      </c>
      <c r="B16" s="457"/>
      <c r="C16" s="457"/>
      <c r="D16" s="421"/>
      <c r="E16" s="452"/>
      <c r="F16" s="425"/>
      <c r="G16" s="425"/>
      <c r="H16" s="425"/>
      <c r="I16" s="425"/>
      <c r="J16" s="425"/>
      <c r="K16" s="425"/>
      <c r="L16" s="425"/>
      <c r="M16" s="425"/>
      <c r="N16" s="453"/>
      <c r="Q16" s="94" t="str">
        <f>_xlfn.XLOOKUP(H2,R2:R9,Q2:Q9)</f>
        <v>SR</v>
      </c>
    </row>
    <row r="17" spans="1:18" ht="15.6" customHeight="1">
      <c r="A17" s="133"/>
      <c r="B17" s="134" t="s">
        <v>109</v>
      </c>
      <c r="C17" s="134" t="s">
        <v>110</v>
      </c>
      <c r="D17" s="135"/>
      <c r="E17" s="452"/>
      <c r="F17" s="425"/>
      <c r="G17" s="425"/>
      <c r="H17" s="425"/>
      <c r="I17" s="425"/>
      <c r="J17" s="425"/>
      <c r="K17" s="425"/>
      <c r="L17" s="425"/>
      <c r="M17" s="425"/>
      <c r="N17" s="453"/>
    </row>
    <row r="18" spans="1:18" ht="15.6" customHeight="1">
      <c r="A18" s="136"/>
      <c r="B18" s="137">
        <v>1</v>
      </c>
      <c r="C18" s="138">
        <v>0</v>
      </c>
      <c r="D18" s="139"/>
      <c r="E18" s="452"/>
      <c r="F18" s="425"/>
      <c r="G18" s="425"/>
      <c r="H18" s="425"/>
      <c r="I18" s="425"/>
      <c r="J18" s="425"/>
      <c r="K18" s="425"/>
      <c r="L18" s="425"/>
      <c r="M18" s="425"/>
      <c r="N18" s="453"/>
    </row>
    <row r="19" spans="1:18" ht="15.75" customHeight="1">
      <c r="A19" s="136"/>
      <c r="B19" s="137">
        <v>2</v>
      </c>
      <c r="C19" s="138">
        <v>0</v>
      </c>
      <c r="D19" s="139"/>
      <c r="E19" s="452"/>
      <c r="F19" s="425"/>
      <c r="G19" s="425"/>
      <c r="H19" s="425"/>
      <c r="I19" s="425"/>
      <c r="J19" s="425"/>
      <c r="K19" s="425"/>
      <c r="L19" s="425"/>
      <c r="M19" s="425"/>
      <c r="N19" s="453"/>
    </row>
    <row r="20" spans="1:18" ht="15.6" customHeight="1">
      <c r="A20" s="136"/>
      <c r="B20" s="137">
        <v>3</v>
      </c>
      <c r="C20" s="138">
        <v>0</v>
      </c>
      <c r="D20" s="139"/>
      <c r="E20" s="452"/>
      <c r="F20" s="425"/>
      <c r="G20" s="425"/>
      <c r="H20" s="425"/>
      <c r="I20" s="425"/>
      <c r="J20" s="425"/>
      <c r="K20" s="425"/>
      <c r="L20" s="425"/>
      <c r="M20" s="425"/>
      <c r="N20" s="453"/>
      <c r="R20" s="140"/>
    </row>
    <row r="21" spans="1:18" ht="15.75" customHeight="1">
      <c r="A21" s="136"/>
      <c r="B21" s="137">
        <v>4</v>
      </c>
      <c r="C21" s="138">
        <v>0</v>
      </c>
      <c r="D21" s="139"/>
      <c r="E21" s="452"/>
      <c r="F21" s="425"/>
      <c r="G21" s="425"/>
      <c r="H21" s="425"/>
      <c r="I21" s="425"/>
      <c r="J21" s="425"/>
      <c r="K21" s="425"/>
      <c r="L21" s="425"/>
      <c r="M21" s="425"/>
      <c r="N21" s="453"/>
    </row>
    <row r="22" spans="1:18" ht="14.25" customHeight="1">
      <c r="A22" s="136"/>
      <c r="B22" s="137">
        <v>5</v>
      </c>
      <c r="C22" s="138">
        <v>0</v>
      </c>
      <c r="D22" s="139"/>
      <c r="E22" s="452"/>
      <c r="F22" s="425"/>
      <c r="G22" s="425"/>
      <c r="H22" s="425"/>
      <c r="I22" s="425"/>
      <c r="J22" s="425"/>
      <c r="K22" s="425"/>
      <c r="L22" s="425"/>
      <c r="M22" s="425"/>
      <c r="N22" s="453"/>
    </row>
    <row r="23" spans="1:18" ht="14.25" customHeight="1">
      <c r="A23" s="136"/>
      <c r="B23" s="137" t="s">
        <v>111</v>
      </c>
      <c r="C23" s="138">
        <f>AVERAGE(C18:C22)</f>
        <v>0</v>
      </c>
      <c r="D23" s="139"/>
      <c r="E23" s="452"/>
      <c r="F23" s="425"/>
      <c r="G23" s="425"/>
      <c r="H23" s="425"/>
      <c r="I23" s="425"/>
      <c r="J23" s="425"/>
      <c r="K23" s="425"/>
      <c r="L23" s="425"/>
      <c r="M23" s="425"/>
      <c r="N23" s="453"/>
      <c r="Q23" s="112"/>
    </row>
    <row r="24" spans="1:18" ht="14.25" customHeight="1">
      <c r="A24" s="136"/>
      <c r="B24" s="137" t="s">
        <v>112</v>
      </c>
      <c r="C24" s="138">
        <f>STDEV(C18:C22)</f>
        <v>0</v>
      </c>
      <c r="D24" s="139"/>
      <c r="E24" s="452"/>
      <c r="F24" s="425"/>
      <c r="G24" s="425"/>
      <c r="H24" s="425"/>
      <c r="I24" s="425"/>
      <c r="J24" s="425"/>
      <c r="K24" s="425"/>
      <c r="L24" s="425"/>
      <c r="M24" s="425"/>
      <c r="N24" s="453"/>
    </row>
    <row r="25" spans="1:18" ht="14.25" customHeight="1">
      <c r="A25" s="136"/>
      <c r="B25" s="137"/>
      <c r="C25" s="141"/>
      <c r="D25" s="139"/>
      <c r="E25" s="452"/>
      <c r="F25" s="425"/>
      <c r="G25" s="425"/>
      <c r="H25" s="425"/>
      <c r="I25" s="425"/>
      <c r="J25" s="425"/>
      <c r="K25" s="425"/>
      <c r="L25" s="425"/>
      <c r="M25" s="425"/>
      <c r="N25" s="453"/>
    </row>
    <row r="26" spans="1:18" ht="14.25" customHeight="1">
      <c r="A26" s="136"/>
      <c r="B26" s="142"/>
      <c r="C26" s="142"/>
      <c r="D26" s="139"/>
      <c r="E26" s="452"/>
      <c r="F26" s="425"/>
      <c r="G26" s="425"/>
      <c r="H26" s="425"/>
      <c r="I26" s="425"/>
      <c r="J26" s="425"/>
      <c r="K26" s="425"/>
      <c r="L26" s="425"/>
      <c r="M26" s="425"/>
      <c r="N26" s="453"/>
    </row>
    <row r="27" spans="1:18" ht="14.25" customHeight="1">
      <c r="A27" s="136"/>
      <c r="B27" s="142"/>
      <c r="C27" s="142"/>
      <c r="D27" s="139"/>
      <c r="E27" s="452"/>
      <c r="F27" s="425"/>
      <c r="G27" s="425"/>
      <c r="H27" s="425"/>
      <c r="I27" s="425"/>
      <c r="J27" s="425"/>
      <c r="K27" s="425"/>
      <c r="L27" s="425"/>
      <c r="M27" s="425"/>
      <c r="N27" s="453"/>
    </row>
    <row r="28" spans="1:18" ht="14.85" customHeight="1" thickBot="1">
      <c r="A28" s="143"/>
      <c r="B28" s="144"/>
      <c r="C28" s="144"/>
      <c r="D28" s="145"/>
      <c r="E28" s="454"/>
      <c r="F28" s="455"/>
      <c r="G28" s="455"/>
      <c r="H28" s="455"/>
      <c r="I28" s="455"/>
      <c r="J28" s="455"/>
      <c r="K28" s="455"/>
      <c r="L28" s="455"/>
      <c r="M28" s="455"/>
      <c r="N28" s="456"/>
    </row>
    <row r="29" spans="1:18" ht="14.85" customHeight="1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</row>
    <row r="30" spans="1:18" ht="14.85" customHeight="1">
      <c r="A30" s="275"/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</row>
    <row r="31" spans="1:18" ht="14.85" customHeight="1">
      <c r="A31" s="112"/>
      <c r="B31" s="146" t="s">
        <v>97</v>
      </c>
      <c r="C31" s="440" t="str">
        <f ca="1">_xlfn.FORMULATEXT(C8)</f>
        <v>=IF(Q16="SR",SUM(C9:C10),"Global Risk")</v>
      </c>
      <c r="D31" s="440"/>
      <c r="E31" s="112"/>
      <c r="F31" s="112"/>
      <c r="G31" s="112"/>
      <c r="H31" s="112"/>
      <c r="I31" s="112"/>
      <c r="J31" s="112"/>
      <c r="K31" s="112"/>
      <c r="L31" s="112"/>
      <c r="M31" s="112"/>
      <c r="N31" s="112"/>
    </row>
    <row r="32" spans="1:18" ht="14.85" customHeight="1">
      <c r="A32" s="112"/>
      <c r="B32" s="146" t="s">
        <v>100</v>
      </c>
      <c r="C32" s="440" t="str">
        <f t="shared" ref="C32:C38" ca="1" si="0">_xlfn.FORMULATEXT(C9)</f>
        <v>=IF(Q16="SR",(NORMDIST(C6,C5,C7,1)),"Global Risk")</v>
      </c>
      <c r="D32" s="440"/>
      <c r="E32" s="112"/>
      <c r="F32" s="112"/>
      <c r="G32" s="112"/>
      <c r="H32" s="147"/>
      <c r="I32" s="112"/>
      <c r="J32" s="112"/>
      <c r="K32" s="112"/>
      <c r="L32" s="112"/>
      <c r="M32" s="112"/>
      <c r="N32" s="112"/>
    </row>
    <row r="33" spans="1:15" ht="14.85" customHeight="1">
      <c r="A33" s="112"/>
      <c r="B33" s="146" t="s">
        <v>102</v>
      </c>
      <c r="C33" s="440" t="str">
        <f t="shared" ca="1" si="0"/>
        <v>=IF(Q16="SR",1-NORMDIST(C6,C4,C7,1),"Global Risk")</v>
      </c>
      <c r="D33" s="440"/>
      <c r="E33" s="112"/>
      <c r="F33" s="112"/>
      <c r="G33" s="112"/>
      <c r="H33" s="112"/>
      <c r="I33" s="112"/>
      <c r="J33" s="112"/>
      <c r="K33" s="112"/>
      <c r="L33" s="112"/>
      <c r="M33" s="112"/>
      <c r="N33" s="112"/>
    </row>
    <row r="34" spans="1:15" ht="14.85" customHeight="1">
      <c r="A34" s="112"/>
      <c r="B34" s="146" t="s">
        <v>103</v>
      </c>
      <c r="C34" s="440" t="str">
        <f t="shared" ca="1" si="0"/>
        <v>=((C5-C4))/(4*C7)</v>
      </c>
      <c r="D34" s="440"/>
      <c r="E34" s="112"/>
      <c r="F34" s="112"/>
      <c r="G34" s="112"/>
      <c r="H34" s="112"/>
      <c r="I34" s="112"/>
      <c r="J34" s="112"/>
      <c r="K34" s="112"/>
      <c r="L34" s="112"/>
      <c r="M34" s="112"/>
      <c r="N34" s="112"/>
    </row>
    <row r="35" spans="1:15" ht="14.85" customHeight="1">
      <c r="A35" s="112"/>
      <c r="B35" s="146" t="s">
        <v>104</v>
      </c>
      <c r="C35" s="440" t="str">
        <f t="shared" ca="1" si="0"/>
        <v>=((C5-C4))/(4*C7)</v>
      </c>
      <c r="D35" s="440"/>
      <c r="E35" s="112"/>
      <c r="F35" s="112"/>
      <c r="G35" s="112"/>
      <c r="H35" s="112"/>
      <c r="I35" s="112"/>
      <c r="J35" s="112"/>
      <c r="K35" s="112"/>
      <c r="L35" s="112"/>
      <c r="M35" s="112"/>
      <c r="N35" s="112"/>
    </row>
    <row r="36" spans="1:15" ht="15" customHeight="1">
      <c r="A36" s="112"/>
      <c r="B36" s="146" t="s">
        <v>105</v>
      </c>
      <c r="C36" s="440" t="str">
        <f t="shared" ca="1" si="0"/>
        <v>=MIN(((C5-C6)/(3*C7)),((C6-C4)/(3*C7)))</v>
      </c>
      <c r="D36" s="440"/>
      <c r="E36" s="112"/>
      <c r="F36" s="112"/>
      <c r="G36" s="112"/>
      <c r="H36" s="112"/>
      <c r="I36" s="112"/>
      <c r="J36" s="112"/>
      <c r="K36" s="112"/>
      <c r="L36" s="112"/>
      <c r="M36" s="112"/>
      <c r="N36" s="112"/>
    </row>
    <row r="37" spans="1:15" ht="14.85" customHeight="1">
      <c r="A37" s="112"/>
      <c r="B37" s="146" t="s">
        <v>11</v>
      </c>
      <c r="C37" s="440" t="str">
        <f t="shared" ca="1" si="0"/>
        <v>=NORM.DIST(C5,C6,C7,TRUE)-NORM.DIST(C4,C6,C7,TRUE)</v>
      </c>
      <c r="D37" s="440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5" ht="14.85" customHeight="1">
      <c r="A38" s="112"/>
      <c r="B38" s="146" t="s">
        <v>12</v>
      </c>
      <c r="C38" s="440" t="str">
        <f t="shared" ca="1" si="0"/>
        <v>=1-C14</v>
      </c>
      <c r="D38" s="440"/>
      <c r="E38" s="112"/>
      <c r="F38" s="112"/>
      <c r="G38" s="112"/>
      <c r="H38" s="112"/>
      <c r="I38" s="112"/>
      <c r="J38" s="112"/>
      <c r="K38" s="112"/>
      <c r="L38" s="112"/>
      <c r="M38" s="112"/>
      <c r="N38" s="112"/>
    </row>
    <row r="39" spans="1:15" ht="14.8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</row>
    <row r="40" spans="1:15" ht="14.8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</row>
    <row r="41" spans="1:15" ht="14.8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</row>
    <row r="42" spans="1:15" ht="14.85" customHeight="1">
      <c r="A42" s="112"/>
      <c r="B42" s="148" t="s">
        <v>113</v>
      </c>
      <c r="C42" s="149" t="s">
        <v>114</v>
      </c>
      <c r="D42" s="150" t="s">
        <v>115</v>
      </c>
      <c r="E42" s="151" t="s">
        <v>116</v>
      </c>
      <c r="F42" s="112"/>
      <c r="G42" s="112"/>
      <c r="H42" s="112"/>
      <c r="I42" s="112"/>
      <c r="J42" s="112"/>
      <c r="K42" s="112"/>
      <c r="L42" s="112"/>
      <c r="M42" s="112"/>
      <c r="N42" s="112"/>
      <c r="O42" s="112"/>
    </row>
    <row r="43" spans="1:15" ht="14.85" customHeight="1">
      <c r="A43" s="112"/>
      <c r="B43" s="152" t="str">
        <f t="shared" ref="B43:C50" si="1">R2</f>
        <v>ILAC G8:2009 Decision Rule(95%)</v>
      </c>
      <c r="C43" s="153">
        <f t="shared" si="1"/>
        <v>0.80400000000000005</v>
      </c>
      <c r="D43" s="154">
        <f>$C$3-C43</f>
        <v>99.195999999999998</v>
      </c>
      <c r="E43" s="155">
        <f>$C$3+C43</f>
        <v>100.804</v>
      </c>
      <c r="F43" s="156"/>
      <c r="G43" s="112"/>
      <c r="H43" s="112"/>
      <c r="I43" s="112"/>
      <c r="J43" s="112"/>
      <c r="K43" s="112"/>
      <c r="L43" s="112"/>
      <c r="M43" s="112"/>
      <c r="N43" s="112"/>
      <c r="O43" s="112"/>
    </row>
    <row r="44" spans="1:15" ht="14.85" customHeight="1">
      <c r="A44" s="112"/>
      <c r="B44" s="152" t="str">
        <f t="shared" si="1"/>
        <v>ANSI Z540.3 Method 5(95.45%)</v>
      </c>
      <c r="C44" s="153">
        <f t="shared" si="1"/>
        <v>0.8</v>
      </c>
      <c r="D44" s="154">
        <f t="shared" ref="D44:D50" si="2">$C$3-C44</f>
        <v>99.2</v>
      </c>
      <c r="E44" s="155">
        <f t="shared" ref="E44:E50" si="3">$C$3+C44</f>
        <v>100.8</v>
      </c>
      <c r="F44" s="156"/>
      <c r="G44" s="112"/>
      <c r="H44" s="112"/>
      <c r="I44" s="112"/>
      <c r="J44" s="112"/>
      <c r="K44" s="112"/>
      <c r="L44" s="112"/>
      <c r="M44" s="112"/>
      <c r="N44" s="112"/>
      <c r="O44" s="112"/>
    </row>
    <row r="45" spans="1:15" ht="14.85" customHeight="1">
      <c r="A45" s="112"/>
      <c r="B45" s="152" t="str">
        <f t="shared" si="1"/>
        <v>Simple Acceptance</v>
      </c>
      <c r="C45" s="153">
        <f t="shared" si="1"/>
        <v>1</v>
      </c>
      <c r="D45" s="154">
        <f t="shared" si="2"/>
        <v>99</v>
      </c>
      <c r="E45" s="155">
        <f t="shared" si="3"/>
        <v>101</v>
      </c>
      <c r="F45" s="156"/>
      <c r="G45" s="112"/>
      <c r="H45" s="112"/>
      <c r="I45" s="112"/>
      <c r="J45" s="112"/>
      <c r="K45" s="112"/>
      <c r="L45" s="112"/>
      <c r="M45" s="112"/>
      <c r="N45" s="112"/>
      <c r="O45" s="112"/>
    </row>
    <row r="46" spans="1:15" ht="14.85" customHeight="1">
      <c r="A46" s="112"/>
      <c r="B46" s="152" t="str">
        <f t="shared" si="1"/>
        <v>Custom</v>
      </c>
      <c r="C46" s="153">
        <f t="shared" si="1"/>
        <v>0.5</v>
      </c>
      <c r="D46" s="154">
        <f t="shared" si="2"/>
        <v>99.5</v>
      </c>
      <c r="E46" s="155">
        <f t="shared" si="3"/>
        <v>100.5</v>
      </c>
      <c r="F46" s="156"/>
      <c r="G46" s="112"/>
      <c r="H46" s="112"/>
      <c r="I46" s="112"/>
      <c r="J46" s="112"/>
      <c r="K46" s="112"/>
      <c r="L46" s="112"/>
      <c r="M46" s="112"/>
      <c r="N46" s="112"/>
      <c r="O46" s="112"/>
    </row>
    <row r="47" spans="1:15" ht="14.85" customHeight="1">
      <c r="A47" s="112"/>
      <c r="B47" s="152" t="str">
        <f t="shared" si="1"/>
        <v>U95 SINGLE SIDED (+ USL)</v>
      </c>
      <c r="C47" s="153">
        <f t="shared" si="1"/>
        <v>0.8</v>
      </c>
      <c r="D47" s="154">
        <f t="shared" si="2"/>
        <v>99.2</v>
      </c>
      <c r="E47" s="155">
        <f t="shared" si="3"/>
        <v>100.8</v>
      </c>
      <c r="F47" s="156"/>
      <c r="G47" s="112"/>
      <c r="H47" s="112"/>
      <c r="I47" s="112"/>
      <c r="J47" s="112"/>
      <c r="K47" s="112"/>
      <c r="L47" s="112"/>
      <c r="M47" s="112"/>
      <c r="N47" s="112"/>
      <c r="O47" s="112"/>
    </row>
    <row r="48" spans="1:15" ht="14.85" customHeight="1">
      <c r="A48" s="112"/>
      <c r="B48" s="152" t="str">
        <f t="shared" si="1"/>
        <v>U99</v>
      </c>
      <c r="C48" s="153">
        <f t="shared" si="1"/>
        <v>0.7</v>
      </c>
      <c r="D48" s="154">
        <f t="shared" si="2"/>
        <v>99.3</v>
      </c>
      <c r="E48" s="155">
        <f t="shared" si="3"/>
        <v>100.7</v>
      </c>
      <c r="F48" s="156"/>
      <c r="G48" s="112"/>
      <c r="H48" s="112"/>
      <c r="I48" s="112"/>
      <c r="J48" s="112"/>
      <c r="K48" s="112"/>
      <c r="L48" s="112"/>
      <c r="M48" s="112"/>
      <c r="N48" s="112"/>
      <c r="O48" s="112"/>
    </row>
    <row r="49" spans="1:15" ht="14.85" customHeight="1">
      <c r="A49" s="112"/>
      <c r="B49" s="152" t="str">
        <f t="shared" si="1"/>
        <v>RSS</v>
      </c>
      <c r="C49" s="153">
        <f t="shared" si="1"/>
        <v>0.9797958971132712</v>
      </c>
      <c r="D49" s="154"/>
      <c r="E49" s="155">
        <f t="shared" si="3"/>
        <v>100.97979589711328</v>
      </c>
      <c r="F49" s="156"/>
      <c r="G49" s="112"/>
      <c r="H49" s="112"/>
      <c r="I49" s="112"/>
      <c r="J49" s="112"/>
      <c r="K49" s="112"/>
      <c r="L49" s="112"/>
      <c r="M49" s="112"/>
      <c r="N49" s="112"/>
      <c r="O49" s="112"/>
    </row>
    <row r="50" spans="1:15" ht="14.85" customHeight="1">
      <c r="A50" s="112"/>
      <c r="B50" s="152" t="str">
        <f t="shared" si="1"/>
        <v>ANSI Z540.3 Method 6</v>
      </c>
      <c r="C50" s="153">
        <f t="shared" si="1"/>
        <v>1.0068421931485596</v>
      </c>
      <c r="D50" s="154">
        <f t="shared" si="2"/>
        <v>98.993157806851443</v>
      </c>
      <c r="E50" s="155">
        <f t="shared" si="3"/>
        <v>101.00684219314856</v>
      </c>
      <c r="F50" s="156"/>
      <c r="G50" s="112"/>
      <c r="H50" s="112"/>
      <c r="I50" s="112"/>
      <c r="J50" s="112"/>
      <c r="K50" s="112"/>
      <c r="L50" s="112"/>
      <c r="M50" s="112"/>
      <c r="N50" s="112"/>
      <c r="O50" s="112"/>
    </row>
    <row r="51" spans="1:15" ht="14.8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</row>
    <row r="62" spans="1:15" ht="14.8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</row>
    <row r="63" spans="1:15" ht="14.8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</row>
    <row r="64" spans="1:15" ht="14.8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</row>
    <row r="65" spans="1:14" ht="14.8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</row>
    <row r="66" spans="1:14" ht="14.8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</row>
    <row r="67" spans="1:14" ht="14.8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</row>
    <row r="68" spans="1:14" ht="14.8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</row>
    <row r="69" spans="1:14" ht="14.8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</row>
    <row r="70" spans="1:14" ht="14.8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</row>
    <row r="71" spans="1:14" ht="14.8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</row>
    <row r="72" spans="1:14" ht="14.8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</row>
    <row r="73" spans="1:14" ht="14.8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</row>
    <row r="74" spans="1:14" ht="14.8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</row>
    <row r="75" spans="1:14" ht="14.8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</row>
    <row r="76" spans="1:14" ht="14.8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</row>
    <row r="77" spans="1:14" ht="14.8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</row>
    <row r="78" spans="1:14" ht="14.8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</row>
    <row r="79" spans="1:14" ht="14.8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</row>
    <row r="81" spans="1:11">
      <c r="A81" s="441" t="s">
        <v>117</v>
      </c>
      <c r="B81" s="441"/>
      <c r="C81" s="158">
        <f>100*C87*(SUMIF(B90:B190,"&lt;"&amp;C4,C90:C1095))</f>
        <v>0</v>
      </c>
      <c r="E81" s="112"/>
      <c r="F81" s="112"/>
      <c r="G81" s="112"/>
      <c r="H81" s="159" t="s">
        <v>118</v>
      </c>
      <c r="I81" s="112"/>
    </row>
    <row r="82" spans="1:11">
      <c r="A82" s="441" t="s">
        <v>119</v>
      </c>
      <c r="B82" s="441"/>
      <c r="C82" s="158">
        <f>100*C87*(SUMIF(B91:B191,"&gt;"&amp;C5,C91:C1095))</f>
        <v>0</v>
      </c>
      <c r="E82" s="159" t="s">
        <v>13</v>
      </c>
      <c r="F82" s="159" t="s">
        <v>120</v>
      </c>
      <c r="G82" s="159" t="s">
        <v>121</v>
      </c>
      <c r="H82" s="159" t="s">
        <v>122</v>
      </c>
      <c r="I82" s="112"/>
    </row>
    <row r="83" spans="1:11">
      <c r="E83" s="112">
        <f>C3</f>
        <v>100</v>
      </c>
      <c r="F83" s="112">
        <f>C4</f>
        <v>99</v>
      </c>
      <c r="G83" s="112">
        <f>C5</f>
        <v>101</v>
      </c>
      <c r="H83" s="112">
        <f>C6</f>
        <v>100</v>
      </c>
      <c r="I83" s="112">
        <v>0</v>
      </c>
    </row>
    <row r="84" spans="1:11" ht="15">
      <c r="A84" s="441"/>
      <c r="B84" s="441"/>
      <c r="C84" s="160"/>
      <c r="E84" s="112">
        <f>C3</f>
        <v>100</v>
      </c>
      <c r="F84" s="112">
        <f>C4</f>
        <v>99</v>
      </c>
      <c r="G84" s="112">
        <f>C5</f>
        <v>101</v>
      </c>
      <c r="H84" s="112">
        <f>C6</f>
        <v>100</v>
      </c>
      <c r="I84" s="112">
        <f>MAX(C91:C1090)</f>
        <v>3.9894228040143269</v>
      </c>
    </row>
    <row r="85" spans="1:11" ht="15">
      <c r="A85" s="441"/>
      <c r="B85" s="441"/>
      <c r="C85" s="160"/>
    </row>
    <row r="86" spans="1:11">
      <c r="F86" s="94" t="s">
        <v>123</v>
      </c>
      <c r="G86" s="94" t="s">
        <v>124</v>
      </c>
    </row>
    <row r="87" spans="1:11">
      <c r="B87" s="161" t="s">
        <v>125</v>
      </c>
      <c r="C87" s="161">
        <f>8*C7/1000</f>
        <v>8.0000000000000004E-4</v>
      </c>
      <c r="F87" s="94">
        <f>D4</f>
        <v>99</v>
      </c>
      <c r="G87" s="94">
        <f>D5</f>
        <v>101</v>
      </c>
      <c r="I87" s="94">
        <v>0</v>
      </c>
    </row>
    <row r="88" spans="1:11">
      <c r="F88" s="94">
        <f>D4</f>
        <v>99</v>
      </c>
      <c r="G88" s="94">
        <f>D5</f>
        <v>101</v>
      </c>
      <c r="I88" s="94">
        <f>MAX(C91:C1090)</f>
        <v>3.9894228040143269</v>
      </c>
    </row>
    <row r="89" spans="1:11">
      <c r="B89" s="425" t="s">
        <v>126</v>
      </c>
      <c r="C89" s="425"/>
    </row>
    <row r="90" spans="1:11">
      <c r="B90" s="112" t="s">
        <v>127</v>
      </c>
      <c r="C90" s="112" t="s">
        <v>128</v>
      </c>
    </row>
    <row r="91" spans="1:11">
      <c r="B91" s="94">
        <f>C6-(4*C7)</f>
        <v>99.6</v>
      </c>
      <c r="C91" s="94">
        <f t="shared" ref="C91:C154" si="4">EXP(-((B91-$C$6)^2)/(2*$C$7^2))/(SQRT(2*PI())*$C$7)</f>
        <v>1.3383022576485518E-3</v>
      </c>
    </row>
    <row r="92" spans="1:11">
      <c r="B92" s="94">
        <f t="shared" ref="B92:B155" si="5">B91+$C$87</f>
        <v>99.600799999999992</v>
      </c>
      <c r="C92" s="94">
        <f t="shared" si="4"/>
        <v>1.3817762908626039E-3</v>
      </c>
    </row>
    <row r="93" spans="1:11">
      <c r="B93" s="94">
        <f t="shared" si="5"/>
        <v>99.601599999999991</v>
      </c>
      <c r="C93" s="94">
        <f t="shared" si="4"/>
        <v>1.426571251317132E-3</v>
      </c>
    </row>
    <row r="94" spans="1:11" ht="13.5" thickBot="1">
      <c r="B94" s="94">
        <f t="shared" si="5"/>
        <v>99.602399999999989</v>
      </c>
      <c r="C94" s="94">
        <f t="shared" si="4"/>
        <v>1.4727241348364117E-3</v>
      </c>
    </row>
    <row r="95" spans="1:11">
      <c r="B95" s="94">
        <f t="shared" si="5"/>
        <v>99.603199999999987</v>
      </c>
      <c r="C95" s="94">
        <f t="shared" si="4"/>
        <v>1.5202728704373865E-3</v>
      </c>
      <c r="E95" s="426" t="s">
        <v>129</v>
      </c>
      <c r="F95" s="427"/>
      <c r="G95" s="427"/>
      <c r="H95" s="427"/>
      <c r="I95" s="427"/>
      <c r="J95" s="427"/>
      <c r="K95" s="428"/>
    </row>
    <row r="96" spans="1:11">
      <c r="B96" s="94">
        <f t="shared" si="5"/>
        <v>99.603999999999985</v>
      </c>
      <c r="C96" s="94">
        <f t="shared" si="4"/>
        <v>1.5692563406543916E-3</v>
      </c>
      <c r="E96" s="162"/>
      <c r="F96" s="163"/>
      <c r="G96" s="163"/>
      <c r="H96" s="163"/>
      <c r="I96" s="163"/>
      <c r="J96" s="163"/>
      <c r="K96" s="164"/>
    </row>
    <row r="97" spans="2:11">
      <c r="B97" s="94">
        <f t="shared" si="5"/>
        <v>99.604799999999983</v>
      </c>
      <c r="C97" s="94">
        <f t="shared" si="4"/>
        <v>1.6197144022106948E-3</v>
      </c>
      <c r="E97" s="165" t="s">
        <v>130</v>
      </c>
      <c r="F97" s="166" t="s">
        <v>131</v>
      </c>
      <c r="G97" s="166"/>
      <c r="H97" s="166"/>
      <c r="I97" s="166"/>
      <c r="J97" s="166"/>
      <c r="K97" s="167"/>
    </row>
    <row r="98" spans="2:11">
      <c r="B98" s="94">
        <f t="shared" si="5"/>
        <v>99.605599999999981</v>
      </c>
      <c r="C98" s="94">
        <f t="shared" si="4"/>
        <v>1.6716879070400384E-3</v>
      </c>
      <c r="E98" s="165" t="s">
        <v>132</v>
      </c>
      <c r="F98" s="166" t="s">
        <v>133</v>
      </c>
      <c r="G98" s="166"/>
      <c r="H98" s="166"/>
      <c r="I98" s="166"/>
      <c r="J98" s="166"/>
      <c r="K98" s="167"/>
    </row>
    <row r="99" spans="2:11">
      <c r="B99" s="94">
        <f t="shared" si="5"/>
        <v>99.606399999999979</v>
      </c>
      <c r="C99" s="94">
        <f t="shared" si="4"/>
        <v>1.7252187236612329E-3</v>
      </c>
      <c r="E99" s="165" t="s">
        <v>134</v>
      </c>
      <c r="F99" s="166" t="s">
        <v>135</v>
      </c>
      <c r="G99" s="166"/>
      <c r="H99" s="166"/>
      <c r="I99" s="166"/>
      <c r="J99" s="166"/>
      <c r="K99" s="167"/>
    </row>
    <row r="100" spans="2:11">
      <c r="B100" s="94">
        <f t="shared" si="5"/>
        <v>99.607199999999978</v>
      </c>
      <c r="C100" s="94">
        <f t="shared" si="4"/>
        <v>1.7803497589088336E-3</v>
      </c>
      <c r="E100" s="168"/>
      <c r="F100" s="166"/>
      <c r="G100" s="166"/>
      <c r="H100" s="166"/>
      <c r="I100" s="166"/>
      <c r="J100" s="166"/>
      <c r="K100" s="167"/>
    </row>
    <row r="101" spans="2:11" ht="13.5" thickBot="1">
      <c r="B101" s="94">
        <f t="shared" si="5"/>
        <v>99.607999999999976</v>
      </c>
      <c r="C101" s="94">
        <f t="shared" si="4"/>
        <v>1.8371249800228219E-3</v>
      </c>
      <c r="E101" s="169"/>
      <c r="F101" s="170"/>
      <c r="G101" s="170"/>
      <c r="H101" s="170"/>
      <c r="I101" s="170"/>
      <c r="J101" s="170"/>
      <c r="K101" s="171"/>
    </row>
    <row r="102" spans="2:11">
      <c r="B102" s="94">
        <f t="shared" si="5"/>
        <v>99.608799999999974</v>
      </c>
      <c r="C102" s="94">
        <f t="shared" si="4"/>
        <v>1.8955894371001938E-3</v>
      </c>
    </row>
    <row r="103" spans="2:11">
      <c r="B103" s="94">
        <f t="shared" si="5"/>
        <v>99.609599999999972</v>
      </c>
      <c r="C103" s="94">
        <f t="shared" si="4"/>
        <v>1.9557892859112555E-3</v>
      </c>
    </row>
    <row r="104" spans="2:11">
      <c r="B104" s="94">
        <f t="shared" si="5"/>
        <v>99.61039999999997</v>
      </c>
      <c r="C104" s="94">
        <f t="shared" si="4"/>
        <v>2.017771811083363E-3</v>
      </c>
    </row>
    <row r="105" spans="2:11">
      <c r="B105" s="94">
        <f t="shared" si="5"/>
        <v>99.611199999999968</v>
      </c>
      <c r="C105" s="94">
        <f t="shared" si="4"/>
        <v>2.0815854496547223E-3</v>
      </c>
    </row>
    <row r="106" spans="2:11">
      <c r="B106" s="94">
        <f t="shared" si="5"/>
        <v>99.611999999999966</v>
      </c>
      <c r="C106" s="94">
        <f t="shared" si="4"/>
        <v>2.1472798150008708E-3</v>
      </c>
    </row>
    <row r="107" spans="2:11">
      <c r="B107" s="94">
        <f t="shared" si="5"/>
        <v>99.612799999999964</v>
      </c>
      <c r="C107" s="94">
        <f t="shared" si="4"/>
        <v>2.2149057211362693E-3</v>
      </c>
    </row>
    <row r="108" spans="2:11">
      <c r="B108" s="94">
        <f t="shared" si="5"/>
        <v>99.613599999999963</v>
      </c>
      <c r="C108" s="94">
        <f t="shared" si="4"/>
        <v>2.2845152073934288E-3</v>
      </c>
    </row>
    <row r="109" spans="2:11">
      <c r="B109" s="94">
        <f t="shared" si="5"/>
        <v>99.614399999999961</v>
      </c>
      <c r="C109" s="94">
        <f t="shared" si="4"/>
        <v>2.3561615634818114E-3</v>
      </c>
    </row>
    <row r="110" spans="2:11">
      <c r="B110" s="94">
        <f t="shared" si="5"/>
        <v>99.615199999999959</v>
      </c>
      <c r="C110" s="94">
        <f t="shared" si="4"/>
        <v>2.4298993549287605E-3</v>
      </c>
    </row>
    <row r="111" spans="2:11">
      <c r="B111" s="94">
        <f t="shared" si="5"/>
        <v>99.615999999999957</v>
      </c>
      <c r="C111" s="94">
        <f t="shared" si="4"/>
        <v>2.5057844489044748E-3</v>
      </c>
    </row>
    <row r="112" spans="2:11">
      <c r="B112" s="94">
        <f t="shared" si="5"/>
        <v>99.616799999999955</v>
      </c>
      <c r="C112" s="94">
        <f t="shared" si="4"/>
        <v>2.5838740404330565E-3</v>
      </c>
    </row>
    <row r="113" spans="2:3">
      <c r="B113" s="94">
        <f t="shared" si="5"/>
        <v>99.617599999999953</v>
      </c>
      <c r="C113" s="94">
        <f t="shared" si="4"/>
        <v>2.6642266789914559E-3</v>
      </c>
    </row>
    <row r="114" spans="2:3">
      <c r="B114" s="94">
        <f t="shared" si="5"/>
        <v>99.618399999999951</v>
      </c>
      <c r="C114" s="94">
        <f t="shared" si="4"/>
        <v>2.7469022954980699E-3</v>
      </c>
    </row>
    <row r="115" spans="2:3">
      <c r="B115" s="94">
        <f t="shared" si="5"/>
        <v>99.61919999999995</v>
      </c>
      <c r="C115" s="94">
        <f t="shared" si="4"/>
        <v>2.8319622296926212E-3</v>
      </c>
    </row>
    <row r="116" spans="2:3">
      <c r="B116" s="94">
        <f t="shared" si="5"/>
        <v>99.619999999999948</v>
      </c>
      <c r="C116" s="94">
        <f t="shared" si="4"/>
        <v>2.9194692579088046E-3</v>
      </c>
    </row>
    <row r="117" spans="2:3">
      <c r="B117" s="94">
        <f t="shared" si="5"/>
        <v>99.620799999999946</v>
      </c>
      <c r="C117" s="94">
        <f t="shared" si="4"/>
        <v>3.0094876212410225E-3</v>
      </c>
    </row>
    <row r="118" spans="2:3">
      <c r="B118" s="94">
        <f t="shared" si="5"/>
        <v>99.621599999999944</v>
      </c>
      <c r="C118" s="94">
        <f t="shared" si="4"/>
        <v>3.1020830541065082E-3</v>
      </c>
    </row>
    <row r="119" spans="2:3">
      <c r="B119" s="94">
        <f t="shared" si="5"/>
        <v>99.622399999999942</v>
      </c>
      <c r="C119" s="94">
        <f t="shared" si="4"/>
        <v>3.1973228132038526E-3</v>
      </c>
    </row>
    <row r="120" spans="2:3">
      <c r="B120" s="94">
        <f t="shared" si="5"/>
        <v>99.62319999999994</v>
      </c>
      <c r="C120" s="94">
        <f t="shared" si="4"/>
        <v>3.2952757068688793E-3</v>
      </c>
    </row>
    <row r="121" spans="2:3">
      <c r="B121" s="94">
        <f t="shared" si="5"/>
        <v>99.623999999999938</v>
      </c>
      <c r="C121" s="94">
        <f t="shared" si="4"/>
        <v>3.3960121248286846E-3</v>
      </c>
    </row>
    <row r="122" spans="2:3">
      <c r="B122" s="94">
        <f t="shared" si="5"/>
        <v>99.624799999999937</v>
      </c>
      <c r="C122" s="94">
        <f t="shared" si="4"/>
        <v>3.4996040683544054E-3</v>
      </c>
    </row>
    <row r="123" spans="2:3">
      <c r="B123" s="94">
        <f t="shared" si="5"/>
        <v>99.625599999999935</v>
      </c>
      <c r="C123" s="94">
        <f t="shared" si="4"/>
        <v>3.6061251808132597E-3</v>
      </c>
    </row>
    <row r="124" spans="2:3">
      <c r="B124" s="94">
        <f t="shared" si="5"/>
        <v>99.626399999999933</v>
      </c>
      <c r="C124" s="94">
        <f t="shared" si="4"/>
        <v>3.7156507786200413E-3</v>
      </c>
    </row>
    <row r="125" spans="2:3">
      <c r="B125" s="94">
        <f t="shared" si="5"/>
        <v>99.627199999999931</v>
      </c>
      <c r="C125" s="94">
        <f t="shared" si="4"/>
        <v>3.8282578825883117E-3</v>
      </c>
    </row>
    <row r="126" spans="2:3">
      <c r="B126" s="94">
        <f t="shared" si="5"/>
        <v>99.627999999999929</v>
      </c>
      <c r="C126" s="94">
        <f t="shared" si="4"/>
        <v>3.9440252496811658E-3</v>
      </c>
    </row>
    <row r="127" spans="2:3">
      <c r="B127" s="94">
        <f t="shared" si="5"/>
        <v>99.628799999999927</v>
      </c>
      <c r="C127" s="94">
        <f t="shared" si="4"/>
        <v>4.0630334051612827E-3</v>
      </c>
    </row>
    <row r="128" spans="2:3">
      <c r="B128" s="94">
        <f t="shared" si="5"/>
        <v>99.629599999999925</v>
      </c>
      <c r="C128" s="94">
        <f t="shared" si="4"/>
        <v>4.185364675139999E-3</v>
      </c>
    </row>
    <row r="129" spans="2:3">
      <c r="B129" s="94">
        <f t="shared" si="5"/>
        <v>99.630399999999923</v>
      </c>
      <c r="C129" s="94">
        <f t="shared" si="4"/>
        <v>4.3111032195245766E-3</v>
      </c>
    </row>
    <row r="130" spans="2:3">
      <c r="B130" s="94">
        <f t="shared" si="5"/>
        <v>99.631199999999922</v>
      </c>
      <c r="C130" s="94">
        <f t="shared" si="4"/>
        <v>4.4403350653629686E-3</v>
      </c>
    </row>
    <row r="131" spans="2:3">
      <c r="B131" s="94">
        <f t="shared" si="5"/>
        <v>99.63199999999992</v>
      </c>
      <c r="C131" s="94">
        <f t="shared" si="4"/>
        <v>4.5731481405850661E-3</v>
      </c>
    </row>
    <row r="132" spans="2:3">
      <c r="B132" s="94">
        <f t="shared" si="5"/>
        <v>99.632799999999918</v>
      </c>
      <c r="C132" s="94">
        <f t="shared" si="4"/>
        <v>4.7096323081390985E-3</v>
      </c>
    </row>
    <row r="133" spans="2:3">
      <c r="B133" s="94">
        <f t="shared" si="5"/>
        <v>99.633599999999916</v>
      </c>
      <c r="C133" s="94">
        <f t="shared" si="4"/>
        <v>4.8498794005217812E-3</v>
      </c>
    </row>
    <row r="134" spans="2:3">
      <c r="B134" s="94">
        <f t="shared" si="5"/>
        <v>99.634399999999914</v>
      </c>
      <c r="C134" s="94">
        <f t="shared" si="4"/>
        <v>4.9939832547005623E-3</v>
      </c>
    </row>
    <row r="135" spans="2:3">
      <c r="B135" s="94">
        <f t="shared" si="5"/>
        <v>99.635199999999912</v>
      </c>
      <c r="C135" s="94">
        <f t="shared" si="4"/>
        <v>5.1420397474259806E-3</v>
      </c>
    </row>
    <row r="136" spans="2:3">
      <c r="B136" s="94">
        <f t="shared" si="5"/>
        <v>99.63599999999991</v>
      </c>
      <c r="C136" s="94">
        <f t="shared" si="4"/>
        <v>5.2941468309320901E-3</v>
      </c>
    </row>
    <row r="137" spans="2:3">
      <c r="B137" s="94">
        <f t="shared" si="5"/>
        <v>99.636799999999909</v>
      </c>
      <c r="C137" s="94">
        <f t="shared" si="4"/>
        <v>5.4504045690224618E-3</v>
      </c>
    </row>
    <row r="138" spans="2:3">
      <c r="B138" s="94">
        <f t="shared" si="5"/>
        <v>99.637599999999907</v>
      </c>
      <c r="C138" s="94">
        <f t="shared" si="4"/>
        <v>5.6109151735392474E-3</v>
      </c>
    </row>
    <row r="139" spans="2:3">
      <c r="B139" s="94">
        <f t="shared" si="5"/>
        <v>99.638399999999905</v>
      </c>
      <c r="C139" s="94">
        <f t="shared" si="4"/>
        <v>5.7757830412123153E-3</v>
      </c>
    </row>
    <row r="140" spans="2:3">
      <c r="B140" s="94">
        <f t="shared" si="5"/>
        <v>99.639199999999903</v>
      </c>
      <c r="C140" s="94">
        <f t="shared" si="4"/>
        <v>5.9451147908854219E-3</v>
      </c>
    </row>
    <row r="141" spans="2:3">
      <c r="B141" s="94">
        <f t="shared" si="5"/>
        <v>99.639999999999901</v>
      </c>
      <c r="C141" s="94">
        <f t="shared" si="4"/>
        <v>6.1190193011159419E-3</v>
      </c>
    </row>
    <row r="142" spans="2:3">
      <c r="B142" s="94">
        <f t="shared" si="5"/>
        <v>99.640799999999899</v>
      </c>
      <c r="C142" s="94">
        <f t="shared" si="4"/>
        <v>6.2976077481445136E-3</v>
      </c>
    </row>
    <row r="143" spans="2:3">
      <c r="B143" s="94">
        <f t="shared" si="5"/>
        <v>99.641599999999897</v>
      </c>
      <c r="C143" s="94">
        <f t="shared" si="4"/>
        <v>6.4809936442306411E-3</v>
      </c>
    </row>
    <row r="144" spans="2:3">
      <c r="B144" s="94">
        <f t="shared" si="5"/>
        <v>99.642399999999895</v>
      </c>
      <c r="C144" s="94">
        <f t="shared" si="4"/>
        <v>6.6692928763501082E-3</v>
      </c>
    </row>
    <row r="145" spans="2:3">
      <c r="B145" s="94">
        <f t="shared" si="5"/>
        <v>99.643199999999894</v>
      </c>
      <c r="C145" s="94">
        <f t="shared" si="4"/>
        <v>6.8626237452494914E-3</v>
      </c>
    </row>
    <row r="146" spans="2:3">
      <c r="B146" s="94">
        <f t="shared" si="5"/>
        <v>99.643999999999892</v>
      </c>
      <c r="C146" s="94">
        <f t="shared" si="4"/>
        <v>7.0611070048531626E-3</v>
      </c>
    </row>
    <row r="147" spans="2:3">
      <c r="B147" s="94">
        <f t="shared" si="5"/>
        <v>99.64479999999989</v>
      </c>
      <c r="C147" s="94">
        <f t="shared" si="4"/>
        <v>7.264865902017607E-3</v>
      </c>
    </row>
    <row r="148" spans="2:3">
      <c r="B148" s="94">
        <f t="shared" si="5"/>
        <v>99.645599999999888</v>
      </c>
      <c r="C148" s="94">
        <f t="shared" si="4"/>
        <v>7.4740262166275596E-3</v>
      </c>
    </row>
    <row r="149" spans="2:3">
      <c r="B149" s="94">
        <f t="shared" si="5"/>
        <v>99.646399999999886</v>
      </c>
      <c r="C149" s="94">
        <f t="shared" si="4"/>
        <v>7.6887163020282964E-3</v>
      </c>
    </row>
    <row r="150" spans="2:3">
      <c r="B150" s="94">
        <f t="shared" si="5"/>
        <v>99.647199999999884</v>
      </c>
      <c r="C150" s="94">
        <f t="shared" si="4"/>
        <v>7.9090671257881131E-3</v>
      </c>
    </row>
    <row r="151" spans="2:3">
      <c r="B151" s="94">
        <f t="shared" si="5"/>
        <v>99.647999999999882</v>
      </c>
      <c r="C151" s="94">
        <f t="shared" si="4"/>
        <v>8.1352123107844357E-3</v>
      </c>
    </row>
    <row r="152" spans="2:3">
      <c r="B152" s="94">
        <f t="shared" si="5"/>
        <v>99.648799999999881</v>
      </c>
      <c r="C152" s="94">
        <f t="shared" si="4"/>
        <v>8.3672881766069969E-3</v>
      </c>
    </row>
    <row r="153" spans="2:3">
      <c r="B153" s="94">
        <f t="shared" si="5"/>
        <v>99.649599999999879</v>
      </c>
      <c r="C153" s="94">
        <f t="shared" si="4"/>
        <v>8.605433781271021E-3</v>
      </c>
    </row>
    <row r="154" spans="2:3">
      <c r="B154" s="94">
        <f t="shared" si="5"/>
        <v>99.650399999999877</v>
      </c>
      <c r="C154" s="94">
        <f t="shared" si="4"/>
        <v>8.8497909632329654E-3</v>
      </c>
    </row>
    <row r="155" spans="2:3">
      <c r="B155" s="94">
        <f t="shared" si="5"/>
        <v>99.651199999999875</v>
      </c>
      <c r="C155" s="94">
        <f t="shared" ref="C155:C218" si="6">EXP(-((B155-$C$6)^2)/(2*$C$7^2))/(SQRT(2*PI())*$C$7)</f>
        <v>9.1005043837012224E-3</v>
      </c>
    </row>
    <row r="156" spans="2:3">
      <c r="B156" s="94">
        <f t="shared" ref="B156:B219" si="7">B155+$C$87</f>
        <v>99.651999999999873</v>
      </c>
      <c r="C156" s="94">
        <f t="shared" si="6"/>
        <v>9.3577215692334896E-3</v>
      </c>
    </row>
    <row r="157" spans="2:3">
      <c r="B157" s="94">
        <f t="shared" si="7"/>
        <v>99.652799999999871</v>
      </c>
      <c r="C157" s="94">
        <f t="shared" si="6"/>
        <v>9.6215929546126493E-3</v>
      </c>
    </row>
    <row r="158" spans="2:3">
      <c r="B158" s="94">
        <f t="shared" si="7"/>
        <v>99.653599999999869</v>
      </c>
      <c r="C158" s="94">
        <f t="shared" si="6"/>
        <v>9.8922719259920116E-3</v>
      </c>
    </row>
    <row r="159" spans="2:3">
      <c r="B159" s="94">
        <f t="shared" si="7"/>
        <v>99.654399999999868</v>
      </c>
      <c r="C159" s="94">
        <f t="shared" si="6"/>
        <v>1.0169914864301091E-2</v>
      </c>
    </row>
    <row r="160" spans="2:3">
      <c r="B160" s="94">
        <f t="shared" si="7"/>
        <v>99.655199999999866</v>
      </c>
      <c r="C160" s="94">
        <f t="shared" si="6"/>
        <v>1.0454681188902042E-2</v>
      </c>
    </row>
    <row r="161" spans="2:3">
      <c r="B161" s="94">
        <f t="shared" si="7"/>
        <v>99.655999999999864</v>
      </c>
      <c r="C161" s="94">
        <f t="shared" si="6"/>
        <v>1.0746733401487017E-2</v>
      </c>
    </row>
    <row r="162" spans="2:3">
      <c r="B162" s="94">
        <f t="shared" si="7"/>
        <v>99.656799999999862</v>
      </c>
      <c r="C162" s="94">
        <f t="shared" si="6"/>
        <v>1.1046237130206041E-2</v>
      </c>
    </row>
    <row r="163" spans="2:3">
      <c r="B163" s="94">
        <f t="shared" si="7"/>
        <v>99.65759999999986</v>
      </c>
      <c r="C163" s="94">
        <f t="shared" si="6"/>
        <v>1.1353361174014729E-2</v>
      </c>
    </row>
    <row r="164" spans="2:3">
      <c r="B164" s="94">
        <f t="shared" si="7"/>
        <v>99.658399999999858</v>
      </c>
      <c r="C164" s="94">
        <f t="shared" si="6"/>
        <v>1.1668277547230562E-2</v>
      </c>
    </row>
    <row r="165" spans="2:3">
      <c r="B165" s="94">
        <f t="shared" si="7"/>
        <v>99.659199999999856</v>
      </c>
      <c r="C165" s="94">
        <f t="shared" si="6"/>
        <v>1.1991161524286401E-2</v>
      </c>
    </row>
    <row r="166" spans="2:3">
      <c r="B166" s="94">
        <f t="shared" si="7"/>
        <v>99.659999999999854</v>
      </c>
      <c r="C166" s="94">
        <f t="shared" si="6"/>
        <v>1.2322191684669239E-2</v>
      </c>
    </row>
    <row r="167" spans="2:3">
      <c r="B167" s="94">
        <f t="shared" si="7"/>
        <v>99.660799999999853</v>
      </c>
      <c r="C167" s="94">
        <f t="shared" si="6"/>
        <v>1.2661549958031681E-2</v>
      </c>
    </row>
    <row r="168" spans="2:3">
      <c r="B168" s="94">
        <f t="shared" si="7"/>
        <v>99.661599999999851</v>
      </c>
      <c r="C168" s="94">
        <f t="shared" si="6"/>
        <v>1.3009421669463606E-2</v>
      </c>
    </row>
    <row r="169" spans="2:3">
      <c r="B169" s="94">
        <f t="shared" si="7"/>
        <v>99.662399999999849</v>
      </c>
      <c r="C169" s="94">
        <f t="shared" si="6"/>
        <v>1.336599558491061E-2</v>
      </c>
    </row>
    <row r="170" spans="2:3">
      <c r="B170" s="94">
        <f t="shared" si="7"/>
        <v>99.663199999999847</v>
      </c>
      <c r="C170" s="94">
        <f t="shared" si="6"/>
        <v>1.3731463956725755E-2</v>
      </c>
    </row>
    <row r="171" spans="2:3">
      <c r="B171" s="94">
        <f t="shared" si="7"/>
        <v>99.663999999999845</v>
      </c>
      <c r="C171" s="94">
        <f t="shared" si="6"/>
        <v>1.4106022569340468E-2</v>
      </c>
    </row>
    <row r="172" spans="2:3">
      <c r="B172" s="94">
        <f t="shared" si="7"/>
        <v>99.664799999999843</v>
      </c>
      <c r="C172" s="94">
        <f t="shared" si="6"/>
        <v>1.4489870785039983E-2</v>
      </c>
    </row>
    <row r="173" spans="2:3">
      <c r="B173" s="94">
        <f t="shared" si="7"/>
        <v>99.665599999999841</v>
      </c>
      <c r="C173" s="94">
        <f t="shared" si="6"/>
        <v>1.4883211589828704E-2</v>
      </c>
    </row>
    <row r="174" spans="2:3">
      <c r="B174" s="94">
        <f t="shared" si="7"/>
        <v>99.66639999999984</v>
      </c>
      <c r="C174" s="94">
        <f t="shared" si="6"/>
        <v>1.5286251639369638E-2</v>
      </c>
    </row>
    <row r="175" spans="2:3">
      <c r="B175" s="94">
        <f t="shared" si="7"/>
        <v>99.667199999999838</v>
      </c>
      <c r="C175" s="94">
        <f t="shared" si="6"/>
        <v>1.569920130498241E-2</v>
      </c>
    </row>
    <row r="176" spans="2:3">
      <c r="B176" s="94">
        <f t="shared" si="7"/>
        <v>99.667999999999836</v>
      </c>
      <c r="C176" s="94">
        <f t="shared" si="6"/>
        <v>1.6122274719683395E-2</v>
      </c>
    </row>
    <row r="177" spans="2:3">
      <c r="B177" s="94">
        <f t="shared" si="7"/>
        <v>99.668799999999834</v>
      </c>
      <c r="C177" s="94">
        <f t="shared" si="6"/>
        <v>1.6555689824251041E-2</v>
      </c>
    </row>
    <row r="178" spans="2:3">
      <c r="B178" s="94">
        <f t="shared" si="7"/>
        <v>99.669599999999832</v>
      </c>
      <c r="C178" s="94">
        <f t="shared" si="6"/>
        <v>1.6999668413299564E-2</v>
      </c>
    </row>
    <row r="179" spans="2:3">
      <c r="B179" s="94">
        <f t="shared" si="7"/>
        <v>99.67039999999983</v>
      </c>
      <c r="C179" s="94">
        <f t="shared" si="6"/>
        <v>1.7454436181342868E-2</v>
      </c>
    </row>
    <row r="180" spans="2:3">
      <c r="B180" s="94">
        <f t="shared" si="7"/>
        <v>99.671199999999828</v>
      </c>
      <c r="C180" s="94">
        <f t="shared" si="6"/>
        <v>1.7920222768830631E-2</v>
      </c>
    </row>
    <row r="181" spans="2:3">
      <c r="B181" s="94">
        <f t="shared" si="7"/>
        <v>99.671999999999827</v>
      </c>
      <c r="C181" s="94">
        <f t="shared" si="6"/>
        <v>1.839726180813812E-2</v>
      </c>
    </row>
    <row r="182" spans="2:3">
      <c r="B182" s="94">
        <f t="shared" si="7"/>
        <v>99.672799999999825</v>
      </c>
      <c r="C182" s="94">
        <f t="shared" si="6"/>
        <v>1.8885790969490376E-2</v>
      </c>
    </row>
    <row r="183" spans="2:3">
      <c r="B183" s="94">
        <f t="shared" si="7"/>
        <v>99.673599999999823</v>
      </c>
      <c r="C183" s="94">
        <f t="shared" si="6"/>
        <v>1.9386052006801057E-2</v>
      </c>
    </row>
    <row r="184" spans="2:3">
      <c r="B184" s="94">
        <f t="shared" si="7"/>
        <v>99.674399999999821</v>
      </c>
      <c r="C184" s="94">
        <f t="shared" si="6"/>
        <v>1.9898290803406181E-2</v>
      </c>
    </row>
    <row r="185" spans="2:3">
      <c r="B185" s="94">
        <f t="shared" si="7"/>
        <v>99.675199999999819</v>
      </c>
      <c r="C185" s="94">
        <f t="shared" si="6"/>
        <v>2.0422757417671897E-2</v>
      </c>
    </row>
    <row r="186" spans="2:3">
      <c r="B186" s="94">
        <f t="shared" si="7"/>
        <v>99.675999999999817</v>
      </c>
      <c r="C186" s="94">
        <f t="shared" si="6"/>
        <v>2.0959706128455324E-2</v>
      </c>
    </row>
    <row r="187" spans="2:3">
      <c r="B187" s="94">
        <f t="shared" si="7"/>
        <v>99.676799999999815</v>
      </c>
      <c r="C187" s="94">
        <f t="shared" si="6"/>
        <v>2.1509395480396692E-2</v>
      </c>
    </row>
    <row r="188" spans="2:3">
      <c r="B188" s="94">
        <f t="shared" si="7"/>
        <v>99.677599999999813</v>
      </c>
      <c r="C188" s="94">
        <f t="shared" si="6"/>
        <v>2.2072088329021244E-2</v>
      </c>
    </row>
    <row r="189" spans="2:3">
      <c r="B189" s="94">
        <f t="shared" si="7"/>
        <v>99.678399999999812</v>
      </c>
      <c r="C189" s="94">
        <f t="shared" si="6"/>
        <v>2.2648051885627601E-2</v>
      </c>
    </row>
    <row r="190" spans="2:3">
      <c r="B190" s="94">
        <f t="shared" si="7"/>
        <v>99.67919999999981</v>
      </c>
      <c r="C190" s="94">
        <f t="shared" si="6"/>
        <v>2.3237557761940211E-2</v>
      </c>
    </row>
    <row r="191" spans="2:3">
      <c r="B191" s="94">
        <f t="shared" si="7"/>
        <v>99.679999999999808</v>
      </c>
      <c r="C191" s="94">
        <f t="shared" si="6"/>
        <v>2.3840882014501873E-2</v>
      </c>
    </row>
    <row r="192" spans="2:3">
      <c r="B192" s="94">
        <f t="shared" si="7"/>
        <v>99.680799999999806</v>
      </c>
      <c r="C192" s="94">
        <f t="shared" si="6"/>
        <v>2.4458305188782579E-2</v>
      </c>
    </row>
    <row r="193" spans="2:3">
      <c r="B193" s="94">
        <f t="shared" si="7"/>
        <v>99.681599999999804</v>
      </c>
      <c r="C193" s="94">
        <f t="shared" si="6"/>
        <v>2.5090112362980015E-2</v>
      </c>
    </row>
    <row r="194" spans="2:3">
      <c r="B194" s="94">
        <f t="shared" si="7"/>
        <v>99.682399999999802</v>
      </c>
      <c r="C194" s="94">
        <f t="shared" si="6"/>
        <v>2.5736593191486599E-2</v>
      </c>
    </row>
    <row r="195" spans="2:3">
      <c r="B195" s="94">
        <f t="shared" si="7"/>
        <v>99.6831999999998</v>
      </c>
      <c r="C195" s="94">
        <f t="shared" si="6"/>
        <v>2.6398041947997629E-2</v>
      </c>
    </row>
    <row r="196" spans="2:3">
      <c r="B196" s="94">
        <f t="shared" si="7"/>
        <v>99.683999999999799</v>
      </c>
      <c r="C196" s="94">
        <f t="shared" si="6"/>
        <v>2.70747575682347E-2</v>
      </c>
    </row>
    <row r="197" spans="2:3">
      <c r="B197" s="94">
        <f t="shared" si="7"/>
        <v>99.684799999999797</v>
      </c>
      <c r="C197" s="94">
        <f t="shared" si="6"/>
        <v>2.7767043692257194E-2</v>
      </c>
    </row>
    <row r="198" spans="2:3">
      <c r="B198" s="94">
        <f t="shared" si="7"/>
        <v>99.685599999999795</v>
      </c>
      <c r="C198" s="94">
        <f t="shared" si="6"/>
        <v>2.8475208706335759E-2</v>
      </c>
    </row>
    <row r="199" spans="2:3">
      <c r="B199" s="94">
        <f t="shared" si="7"/>
        <v>99.686399999999793</v>
      </c>
      <c r="C199" s="94">
        <f t="shared" si="6"/>
        <v>2.9199565784359331E-2</v>
      </c>
    </row>
    <row r="200" spans="2:3">
      <c r="B200" s="94">
        <f t="shared" si="7"/>
        <v>99.687199999999791</v>
      </c>
      <c r="C200" s="94">
        <f t="shared" si="6"/>
        <v>2.9940432928748449E-2</v>
      </c>
    </row>
    <row r="201" spans="2:3">
      <c r="B201" s="94">
        <f t="shared" si="7"/>
        <v>99.687999999999789</v>
      </c>
      <c r="C201" s="94">
        <f t="shared" si="6"/>
        <v>3.0698133010845587E-2</v>
      </c>
    </row>
    <row r="202" spans="2:3">
      <c r="B202" s="94">
        <f t="shared" si="7"/>
        <v>99.688799999999787</v>
      </c>
      <c r="C202" s="94">
        <f t="shared" si="6"/>
        <v>3.1472993810754447E-2</v>
      </c>
    </row>
    <row r="203" spans="2:3">
      <c r="B203" s="94">
        <f t="shared" si="7"/>
        <v>99.689599999999785</v>
      </c>
      <c r="C203" s="94">
        <f t="shared" si="6"/>
        <v>3.2265348056597816E-2</v>
      </c>
    </row>
    <row r="204" spans="2:3">
      <c r="B204" s="94">
        <f t="shared" si="7"/>
        <v>99.690399999999784</v>
      </c>
      <c r="C204" s="94">
        <f t="shared" si="6"/>
        <v>3.3075533463164476E-2</v>
      </c>
    </row>
    <row r="205" spans="2:3">
      <c r="B205" s="94">
        <f t="shared" si="7"/>
        <v>99.691199999999782</v>
      </c>
      <c r="C205" s="94">
        <f t="shared" si="6"/>
        <v>3.390389276991481E-2</v>
      </c>
    </row>
    <row r="206" spans="2:3">
      <c r="B206" s="94">
        <f t="shared" si="7"/>
        <v>99.69199999999978</v>
      </c>
      <c r="C206" s="94">
        <f t="shared" si="6"/>
        <v>3.475077377831385E-2</v>
      </c>
    </row>
    <row r="207" spans="2:3">
      <c r="B207" s="94">
        <f t="shared" si="7"/>
        <v>99.692799999999778</v>
      </c>
      <c r="C207" s="94">
        <f t="shared" si="6"/>
        <v>3.5616529388460522E-2</v>
      </c>
    </row>
    <row r="208" spans="2:3">
      <c r="B208" s="94">
        <f t="shared" si="7"/>
        <v>99.693599999999776</v>
      </c>
      <c r="C208" s="94">
        <f t="shared" si="6"/>
        <v>3.6501517634981585E-2</v>
      </c>
    </row>
    <row r="209" spans="2:3">
      <c r="B209" s="94">
        <f t="shared" si="7"/>
        <v>99.694399999999774</v>
      </c>
      <c r="C209" s="94">
        <f t="shared" si="6"/>
        <v>3.7406101722157074E-2</v>
      </c>
    </row>
    <row r="210" spans="2:3">
      <c r="B210" s="94">
        <f t="shared" si="7"/>
        <v>99.695199999999772</v>
      </c>
      <c r="C210" s="94">
        <f t="shared" si="6"/>
        <v>3.8330650058245326E-2</v>
      </c>
    </row>
    <row r="211" spans="2:3">
      <c r="B211" s="94">
        <f t="shared" si="7"/>
        <v>99.695999999999771</v>
      </c>
      <c r="C211" s="94">
        <f t="shared" si="6"/>
        <v>3.9275536288973914E-2</v>
      </c>
    </row>
    <row r="212" spans="2:3">
      <c r="B212" s="94">
        <f t="shared" si="7"/>
        <v>99.696799999999769</v>
      </c>
      <c r="C212" s="94">
        <f t="shared" si="6"/>
        <v>4.0241139330162969E-2</v>
      </c>
    </row>
    <row r="213" spans="2:3">
      <c r="B213" s="94">
        <f t="shared" si="7"/>
        <v>99.697599999999767</v>
      </c>
      <c r="C213" s="94">
        <f t="shared" si="6"/>
        <v>4.1227843399446386E-2</v>
      </c>
    </row>
    <row r="214" spans="2:3">
      <c r="B214" s="94">
        <f t="shared" si="7"/>
        <v>99.698399999999765</v>
      </c>
      <c r="C214" s="94">
        <f t="shared" si="6"/>
        <v>4.2236038047057209E-2</v>
      </c>
    </row>
    <row r="215" spans="2:3">
      <c r="B215" s="94">
        <f t="shared" si="7"/>
        <v>99.699199999999763</v>
      </c>
      <c r="C215" s="94">
        <f t="shared" si="6"/>
        <v>4.3266118185640898E-2</v>
      </c>
    </row>
    <row r="216" spans="2:3">
      <c r="B216" s="94">
        <f t="shared" si="7"/>
        <v>99.699999999999761</v>
      </c>
      <c r="C216" s="94">
        <f t="shared" si="6"/>
        <v>4.4318484119062689E-2</v>
      </c>
    </row>
    <row r="217" spans="2:3">
      <c r="B217" s="94">
        <f t="shared" si="7"/>
        <v>99.700799999999759</v>
      </c>
      <c r="C217" s="94">
        <f t="shared" si="6"/>
        <v>4.5393541570171544E-2</v>
      </c>
    </row>
    <row r="218" spans="2:3">
      <c r="B218" s="94">
        <f t="shared" si="7"/>
        <v>99.701599999999758</v>
      </c>
      <c r="C218" s="94">
        <f t="shared" si="6"/>
        <v>4.6491701707485927E-2</v>
      </c>
    </row>
    <row r="219" spans="2:3">
      <c r="B219" s="94">
        <f t="shared" si="7"/>
        <v>99.702399999999756</v>
      </c>
      <c r="C219" s="94">
        <f t="shared" ref="C219:C282" si="8">EXP(-((B219-$C$6)^2)/(2*$C$7^2))/(SQRT(2*PI())*$C$7)</f>
        <v>4.7613381170763865E-2</v>
      </c>
    </row>
    <row r="220" spans="2:3">
      <c r="B220" s="94">
        <f t="shared" ref="B220:B283" si="9">B219+$C$87</f>
        <v>99.703199999999754</v>
      </c>
      <c r="C220" s="94">
        <f t="shared" si="8"/>
        <v>4.875900209542075E-2</v>
      </c>
    </row>
    <row r="221" spans="2:3">
      <c r="B221" s="94">
        <f t="shared" si="9"/>
        <v>99.703999999999752</v>
      </c>
      <c r="C221" s="94">
        <f t="shared" si="8"/>
        <v>4.9928992135757196E-2</v>
      </c>
    </row>
    <row r="222" spans="2:3">
      <c r="B222" s="94">
        <f t="shared" si="9"/>
        <v>99.70479999999975</v>
      </c>
      <c r="C222" s="94">
        <f t="shared" si="8"/>
        <v>5.1123784486959541E-2</v>
      </c>
    </row>
    <row r="223" spans="2:3">
      <c r="B223" s="94">
        <f t="shared" si="9"/>
        <v>99.705599999999748</v>
      </c>
      <c r="C223" s="94">
        <f t="shared" si="8"/>
        <v>5.2343817905834707E-2</v>
      </c>
    </row>
    <row r="224" spans="2:3">
      <c r="B224" s="94">
        <f t="shared" si="9"/>
        <v>99.706399999999746</v>
      </c>
      <c r="C224" s="94">
        <f t="shared" si="8"/>
        <v>5.3589536730241374E-2</v>
      </c>
    </row>
    <row r="225" spans="2:3">
      <c r="B225" s="94">
        <f t="shared" si="9"/>
        <v>99.707199999999744</v>
      </c>
      <c r="C225" s="94">
        <f t="shared" si="8"/>
        <v>5.4861390897177634E-2</v>
      </c>
    </row>
    <row r="226" spans="2:3">
      <c r="B226" s="94">
        <f t="shared" si="9"/>
        <v>99.707999999999743</v>
      </c>
      <c r="C226" s="94">
        <f t="shared" si="8"/>
        <v>5.6159835959487599E-2</v>
      </c>
    </row>
    <row r="227" spans="2:3">
      <c r="B227" s="94">
        <f t="shared" si="9"/>
        <v>99.708799999999741</v>
      </c>
      <c r="C227" s="94">
        <f t="shared" si="8"/>
        <v>5.7485333101146535E-2</v>
      </c>
    </row>
    <row r="228" spans="2:3">
      <c r="B228" s="94">
        <f t="shared" si="9"/>
        <v>99.709599999999739</v>
      </c>
      <c r="C228" s="94">
        <f t="shared" si="8"/>
        <v>5.8838349151084872E-2</v>
      </c>
    </row>
    <row r="229" spans="2:3">
      <c r="B229" s="94">
        <f t="shared" si="9"/>
        <v>99.710399999999737</v>
      </c>
      <c r="C229" s="94">
        <f t="shared" si="8"/>
        <v>6.0219356595511864E-2</v>
      </c>
    </row>
    <row r="230" spans="2:3">
      <c r="B230" s="94">
        <f t="shared" si="9"/>
        <v>99.711199999999735</v>
      </c>
      <c r="C230" s="94">
        <f t="shared" si="8"/>
        <v>6.1628833588697765E-2</v>
      </c>
    </row>
    <row r="231" spans="2:3">
      <c r="B231" s="94">
        <f t="shared" si="9"/>
        <v>99.711999999999733</v>
      </c>
      <c r="C231" s="94">
        <f t="shared" si="8"/>
        <v>6.3067263962174866E-2</v>
      </c>
    </row>
    <row r="232" spans="2:3">
      <c r="B232" s="94">
        <f t="shared" si="9"/>
        <v>99.712799999999731</v>
      </c>
      <c r="C232" s="94">
        <f t="shared" si="8"/>
        <v>6.453513723231627E-2</v>
      </c>
    </row>
    <row r="233" spans="2:3">
      <c r="B233" s="94">
        <f t="shared" si="9"/>
        <v>99.71359999999973</v>
      </c>
      <c r="C233" s="94">
        <f t="shared" si="8"/>
        <v>6.6032948606251404E-2</v>
      </c>
    </row>
    <row r="234" spans="2:3">
      <c r="B234" s="94">
        <f t="shared" si="9"/>
        <v>99.714399999999728</v>
      </c>
      <c r="C234" s="94">
        <f t="shared" si="8"/>
        <v>6.7561198986077597E-2</v>
      </c>
    </row>
    <row r="235" spans="2:3">
      <c r="B235" s="94">
        <f t="shared" si="9"/>
        <v>99.715199999999726</v>
      </c>
      <c r="C235" s="94">
        <f t="shared" si="8"/>
        <v>6.9120394971325883E-2</v>
      </c>
    </row>
    <row r="236" spans="2:3">
      <c r="B236" s="94">
        <f t="shared" si="9"/>
        <v>99.715999999999724</v>
      </c>
      <c r="C236" s="94">
        <f t="shared" si="8"/>
        <v>7.0711048859640246E-2</v>
      </c>
    </row>
    <row r="237" spans="2:3">
      <c r="B237" s="94">
        <f t="shared" si="9"/>
        <v>99.716799999999722</v>
      </c>
      <c r="C237" s="94">
        <f t="shared" si="8"/>
        <v>7.2333678645627661E-2</v>
      </c>
    </row>
    <row r="238" spans="2:3">
      <c r="B238" s="94">
        <f t="shared" si="9"/>
        <v>99.71759999999972</v>
      </c>
      <c r="C238" s="94">
        <f t="shared" si="8"/>
        <v>7.3988808017838428E-2</v>
      </c>
    </row>
    <row r="239" spans="2:3">
      <c r="B239" s="94">
        <f t="shared" si="9"/>
        <v>99.718399999999718</v>
      </c>
      <c r="C239" s="94">
        <f t="shared" si="8"/>
        <v>7.5676966353834099E-2</v>
      </c>
    </row>
    <row r="240" spans="2:3">
      <c r="B240" s="94">
        <f t="shared" si="9"/>
        <v>99.719199999999717</v>
      </c>
      <c r="C240" s="94">
        <f t="shared" si="8"/>
        <v>7.7398688713300898E-2</v>
      </c>
    </row>
    <row r="241" spans="2:3">
      <c r="B241" s="94">
        <f t="shared" si="9"/>
        <v>99.719999999999715</v>
      </c>
      <c r="C241" s="94">
        <f t="shared" si="8"/>
        <v>7.9154515829167271E-2</v>
      </c>
    </row>
    <row r="242" spans="2:3">
      <c r="B242" s="94">
        <f t="shared" si="9"/>
        <v>99.720799999999713</v>
      </c>
      <c r="C242" s="94">
        <f t="shared" si="8"/>
        <v>8.0944994096683168E-2</v>
      </c>
    </row>
    <row r="243" spans="2:3">
      <c r="B243" s="94">
        <f t="shared" si="9"/>
        <v>99.721599999999711</v>
      </c>
      <c r="C243" s="94">
        <f t="shared" si="8"/>
        <v>8.2770675560418866E-2</v>
      </c>
    </row>
    <row r="244" spans="2:3">
      <c r="B244" s="94">
        <f t="shared" si="9"/>
        <v>99.722399999999709</v>
      </c>
      <c r="C244" s="94">
        <f t="shared" si="8"/>
        <v>8.4632117899140727E-2</v>
      </c>
    </row>
    <row r="245" spans="2:3">
      <c r="B245" s="94">
        <f t="shared" si="9"/>
        <v>99.723199999999707</v>
      </c>
      <c r="C245" s="94">
        <f t="shared" si="8"/>
        <v>8.6529884408523133E-2</v>
      </c>
    </row>
    <row r="246" spans="2:3">
      <c r="B246" s="94">
        <f t="shared" si="9"/>
        <v>99.723999999999705</v>
      </c>
      <c r="C246" s="94">
        <f t="shared" si="8"/>
        <v>8.8464543981652863E-2</v>
      </c>
    </row>
    <row r="247" spans="2:3">
      <c r="B247" s="94">
        <f t="shared" si="9"/>
        <v>99.724799999999703</v>
      </c>
      <c r="C247" s="94">
        <f t="shared" si="8"/>
        <v>9.0436671087284579E-2</v>
      </c>
    </row>
    <row r="248" spans="2:3">
      <c r="B248" s="94">
        <f t="shared" si="9"/>
        <v>99.725599999999702</v>
      </c>
      <c r="C248" s="94">
        <f t="shared" si="8"/>
        <v>9.2446845745806375E-2</v>
      </c>
    </row>
    <row r="249" spans="2:3">
      <c r="B249" s="94">
        <f t="shared" si="9"/>
        <v>99.7263999999997</v>
      </c>
      <c r="C249" s="94">
        <f t="shared" si="8"/>
        <v>9.4495653502870966E-2</v>
      </c>
    </row>
    <row r="250" spans="2:3">
      <c r="B250" s="94">
        <f t="shared" si="9"/>
        <v>99.727199999999698</v>
      </c>
      <c r="C250" s="94">
        <f t="shared" si="8"/>
        <v>9.6583685400654068E-2</v>
      </c>
    </row>
    <row r="251" spans="2:3">
      <c r="B251" s="94">
        <f t="shared" si="9"/>
        <v>99.727999999999696</v>
      </c>
      <c r="C251" s="94">
        <f t="shared" si="8"/>
        <v>9.8711537946695252E-2</v>
      </c>
    </row>
    <row r="252" spans="2:3">
      <c r="B252" s="94">
        <f t="shared" si="9"/>
        <v>99.728799999999694</v>
      </c>
      <c r="C252" s="94">
        <f t="shared" si="8"/>
        <v>0.10087981308028207</v>
      </c>
    </row>
    <row r="253" spans="2:3">
      <c r="B253" s="94">
        <f t="shared" si="9"/>
        <v>99.729599999999692</v>
      </c>
      <c r="C253" s="94">
        <f t="shared" si="8"/>
        <v>0.10308911813633516</v>
      </c>
    </row>
    <row r="254" spans="2:3">
      <c r="B254" s="94">
        <f t="shared" si="9"/>
        <v>99.73039999999969</v>
      </c>
      <c r="C254" s="94">
        <f t="shared" si="8"/>
        <v>0.10534006580675294</v>
      </c>
    </row>
    <row r="255" spans="2:3">
      <c r="B255" s="94">
        <f t="shared" si="9"/>
        <v>99.731199999999689</v>
      </c>
      <c r="C255" s="94">
        <f t="shared" si="8"/>
        <v>0.10763327409917647</v>
      </c>
    </row>
    <row r="256" spans="2:3">
      <c r="B256" s="94">
        <f t="shared" si="9"/>
        <v>99.731999999999687</v>
      </c>
      <c r="C256" s="94">
        <f t="shared" si="8"/>
        <v>0.10996936629313248</v>
      </c>
    </row>
    <row r="257" spans="2:3">
      <c r="B257" s="94">
        <f t="shared" si="9"/>
        <v>99.732799999999685</v>
      </c>
      <c r="C257" s="94">
        <f t="shared" si="8"/>
        <v>0.11234897089351542</v>
      </c>
    </row>
    <row r="258" spans="2:3">
      <c r="B258" s="94">
        <f t="shared" si="9"/>
        <v>99.733599999999683</v>
      </c>
      <c r="C258" s="94">
        <f t="shared" si="8"/>
        <v>0.11477272158136828</v>
      </c>
    </row>
    <row r="259" spans="2:3">
      <c r="B259" s="94">
        <f t="shared" si="9"/>
        <v>99.734399999999681</v>
      </c>
      <c r="C259" s="94">
        <f t="shared" si="8"/>
        <v>0.11724125716192188</v>
      </c>
    </row>
    <row r="260" spans="2:3">
      <c r="B260" s="94">
        <f t="shared" si="9"/>
        <v>99.735199999999679</v>
      </c>
      <c r="C260" s="94">
        <f t="shared" si="8"/>
        <v>0.1197552215098556</v>
      </c>
    </row>
    <row r="261" spans="2:3">
      <c r="B261" s="94">
        <f t="shared" si="9"/>
        <v>99.735999999999677</v>
      </c>
      <c r="C261" s="94">
        <f t="shared" si="8"/>
        <v>0.12231526351173798</v>
      </c>
    </row>
    <row r="262" spans="2:3">
      <c r="B262" s="94">
        <f t="shared" si="9"/>
        <v>99.736799999999675</v>
      </c>
      <c r="C262" s="94">
        <f t="shared" si="8"/>
        <v>0.12492203700561166</v>
      </c>
    </row>
    <row r="263" spans="2:3">
      <c r="B263" s="94">
        <f t="shared" si="9"/>
        <v>99.737599999999674</v>
      </c>
      <c r="C263" s="94">
        <f t="shared" si="8"/>
        <v>0.12757620071768266</v>
      </c>
    </row>
    <row r="264" spans="2:3">
      <c r="B264" s="94">
        <f t="shared" si="9"/>
        <v>99.738399999999672</v>
      </c>
      <c r="C264" s="94">
        <f t="shared" si="8"/>
        <v>0.13027841819607813</v>
      </c>
    </row>
    <row r="265" spans="2:3">
      <c r="B265" s="94">
        <f t="shared" si="9"/>
        <v>99.73919999999967</v>
      </c>
      <c r="C265" s="94">
        <f t="shared" si="8"/>
        <v>0.13302935774163502</v>
      </c>
    </row>
    <row r="266" spans="2:3">
      <c r="B266" s="94">
        <f t="shared" si="9"/>
        <v>99.739999999999668</v>
      </c>
      <c r="C266" s="94">
        <f t="shared" si="8"/>
        <v>0.13582969233568393</v>
      </c>
    </row>
    <row r="267" spans="2:3">
      <c r="B267" s="94">
        <f t="shared" si="9"/>
        <v>99.740799999999666</v>
      </c>
      <c r="C267" s="94">
        <f t="shared" si="8"/>
        <v>0.13868009956479191</v>
      </c>
    </row>
    <row r="268" spans="2:3">
      <c r="B268" s="94">
        <f t="shared" si="9"/>
        <v>99.741599999999664</v>
      </c>
      <c r="C268" s="94">
        <f t="shared" si="8"/>
        <v>0.14158126154242995</v>
      </c>
    </row>
    <row r="269" spans="2:3">
      <c r="B269" s="94">
        <f t="shared" si="9"/>
        <v>99.742399999999662</v>
      </c>
      <c r="C269" s="94">
        <f t="shared" si="8"/>
        <v>0.1445338648275305</v>
      </c>
    </row>
    <row r="270" spans="2:3">
      <c r="B270" s="94">
        <f t="shared" si="9"/>
        <v>99.743199999999661</v>
      </c>
      <c r="C270" s="94">
        <f t="shared" si="8"/>
        <v>0.14753860033990049</v>
      </c>
    </row>
    <row r="271" spans="2:3">
      <c r="B271" s="94">
        <f t="shared" si="9"/>
        <v>99.743999999999659</v>
      </c>
      <c r="C271" s="94">
        <f t="shared" si="8"/>
        <v>0.15059616327245881</v>
      </c>
    </row>
    <row r="272" spans="2:3">
      <c r="B272" s="94">
        <f t="shared" si="9"/>
        <v>99.744799999999657</v>
      </c>
      <c r="C272" s="94">
        <f t="shared" si="8"/>
        <v>0.15370725300026455</v>
      </c>
    </row>
    <row r="273" spans="2:3">
      <c r="B273" s="94">
        <f t="shared" si="9"/>
        <v>99.745599999999655</v>
      </c>
      <c r="C273" s="94">
        <f t="shared" si="8"/>
        <v>0.15687257298630433</v>
      </c>
    </row>
    <row r="274" spans="2:3">
      <c r="B274" s="94">
        <f t="shared" si="9"/>
        <v>99.746399999999653</v>
      </c>
      <c r="C274" s="94">
        <f t="shared" si="8"/>
        <v>0.1600928306840097</v>
      </c>
    </row>
    <row r="275" spans="2:3">
      <c r="B275" s="94">
        <f t="shared" si="9"/>
        <v>99.747199999999651</v>
      </c>
      <c r="C275" s="94">
        <f t="shared" si="8"/>
        <v>0.1633687374364739</v>
      </c>
    </row>
    <row r="276" spans="2:3">
      <c r="B276" s="94">
        <f t="shared" si="9"/>
        <v>99.747999999999649</v>
      </c>
      <c r="C276" s="94">
        <f t="shared" si="8"/>
        <v>0.16670100837233781</v>
      </c>
    </row>
    <row r="277" spans="2:3">
      <c r="B277" s="94">
        <f t="shared" si="9"/>
        <v>99.748799999999648</v>
      </c>
      <c r="C277" s="94">
        <f t="shared" si="8"/>
        <v>0.17009036229832064</v>
      </c>
    </row>
    <row r="278" spans="2:3">
      <c r="B278" s="94">
        <f t="shared" si="9"/>
        <v>99.749599999999646</v>
      </c>
      <c r="C278" s="94">
        <f t="shared" si="8"/>
        <v>0.17353752158836441</v>
      </c>
    </row>
    <row r="279" spans="2:3">
      <c r="B279" s="94">
        <f t="shared" si="9"/>
        <v>99.750399999999644</v>
      </c>
      <c r="C279" s="94">
        <f t="shared" si="8"/>
        <v>0.17704321206936816</v>
      </c>
    </row>
    <row r="280" spans="2:3">
      <c r="B280" s="94">
        <f t="shared" si="9"/>
        <v>99.751199999999642</v>
      </c>
      <c r="C280" s="94">
        <f t="shared" si="8"/>
        <v>0.18060816290348805</v>
      </c>
    </row>
    <row r="281" spans="2:3">
      <c r="B281" s="94">
        <f t="shared" si="9"/>
        <v>99.75199999999964</v>
      </c>
      <c r="C281" s="94">
        <f t="shared" si="8"/>
        <v>0.18423310646697605</v>
      </c>
    </row>
    <row r="282" spans="2:3">
      <c r="B282" s="94">
        <f t="shared" si="9"/>
        <v>99.752799999999638</v>
      </c>
      <c r="C282" s="94">
        <f t="shared" si="8"/>
        <v>0.18791877822553782</v>
      </c>
    </row>
    <row r="283" spans="2:3">
      <c r="B283" s="94">
        <f t="shared" si="9"/>
        <v>99.753599999999636</v>
      </c>
      <c r="C283" s="94">
        <f t="shared" ref="C283:C346" si="10">EXP(-((B283-$C$6)^2)/(2*$C$7^2))/(SQRT(2*PI())*$C$7)</f>
        <v>0.19166591660618523</v>
      </c>
    </row>
    <row r="284" spans="2:3">
      <c r="B284" s="94">
        <f t="shared" ref="B284:B347" si="11">B283+$C$87</f>
        <v>99.754399999999634</v>
      </c>
      <c r="C284" s="94">
        <f t="shared" si="10"/>
        <v>0.19547526286556524</v>
      </c>
    </row>
    <row r="285" spans="2:3">
      <c r="B285" s="94">
        <f t="shared" si="11"/>
        <v>99.755199999999633</v>
      </c>
      <c r="C285" s="94">
        <f t="shared" si="10"/>
        <v>0.19934756095474371</v>
      </c>
    </row>
    <row r="286" spans="2:3">
      <c r="B286" s="94">
        <f t="shared" si="11"/>
        <v>99.755999999999631</v>
      </c>
      <c r="C286" s="94">
        <f t="shared" si="10"/>
        <v>0.20328355738042694</v>
      </c>
    </row>
    <row r="287" spans="2:3">
      <c r="B287" s="94">
        <f t="shared" si="11"/>
        <v>99.756799999999629</v>
      </c>
      <c r="C287" s="94">
        <f t="shared" si="10"/>
        <v>0.20728400106260406</v>
      </c>
    </row>
    <row r="288" spans="2:3">
      <c r="B288" s="94">
        <f t="shared" si="11"/>
        <v>99.757599999999627</v>
      </c>
      <c r="C288" s="94">
        <f t="shared" si="10"/>
        <v>0.21134964318859409</v>
      </c>
    </row>
    <row r="289" spans="2:3">
      <c r="B289" s="94">
        <f t="shared" si="11"/>
        <v>99.758399999999625</v>
      </c>
      <c r="C289" s="94">
        <f t="shared" si="10"/>
        <v>0.2154812370634831</v>
      </c>
    </row>
    <row r="290" spans="2:3">
      <c r="B290" s="94">
        <f t="shared" si="11"/>
        <v>99.759199999999623</v>
      </c>
      <c r="C290" s="94">
        <f t="shared" si="10"/>
        <v>0.2196795379569394</v>
      </c>
    </row>
    <row r="291" spans="2:3">
      <c r="B291" s="94">
        <f t="shared" si="11"/>
        <v>99.759999999999621</v>
      </c>
      <c r="C291" s="94">
        <f t="shared" si="10"/>
        <v>0.22394530294639442</v>
      </c>
    </row>
    <row r="292" spans="2:3">
      <c r="B292" s="94">
        <f t="shared" si="11"/>
        <v>99.76079999999962</v>
      </c>
      <c r="C292" s="94">
        <f t="shared" si="10"/>
        <v>0.22827929075657796</v>
      </c>
    </row>
    <row r="293" spans="2:3">
      <c r="B293" s="94">
        <f t="shared" si="11"/>
        <v>99.761599999999618</v>
      </c>
      <c r="C293" s="94">
        <f t="shared" si="10"/>
        <v>0.23268226159540234</v>
      </c>
    </row>
    <row r="294" spans="2:3">
      <c r="B294" s="94">
        <f t="shared" si="11"/>
        <v>99.762399999999616</v>
      </c>
      <c r="C294" s="94">
        <f t="shared" si="10"/>
        <v>0.23715497698618385</v>
      </c>
    </row>
    <row r="295" spans="2:3">
      <c r="B295" s="94">
        <f t="shared" si="11"/>
        <v>99.763199999999614</v>
      </c>
      <c r="C295" s="94">
        <f t="shared" si="10"/>
        <v>0.24169819959619926</v>
      </c>
    </row>
    <row r="296" spans="2:3">
      <c r="B296" s="94">
        <f t="shared" si="11"/>
        <v>99.763999999999612</v>
      </c>
      <c r="C296" s="94">
        <f t="shared" si="10"/>
        <v>0.24631269306157033</v>
      </c>
    </row>
    <row r="297" spans="2:3">
      <c r="B297" s="94">
        <f t="shared" si="11"/>
        <v>99.76479999999961</v>
      </c>
      <c r="C297" s="94">
        <f t="shared" si="10"/>
        <v>0.25099922180847672</v>
      </c>
    </row>
    <row r="298" spans="2:3">
      <c r="B298" s="94">
        <f t="shared" si="11"/>
        <v>99.765599999999608</v>
      </c>
      <c r="C298" s="94">
        <f t="shared" si="10"/>
        <v>0.25575855087069349</v>
      </c>
    </row>
    <row r="299" spans="2:3">
      <c r="B299" s="94">
        <f t="shared" si="11"/>
        <v>99.766399999999607</v>
      </c>
      <c r="C299" s="94">
        <f t="shared" si="10"/>
        <v>0.26059144570345427</v>
      </c>
    </row>
    <row r="300" spans="2:3">
      <c r="B300" s="94">
        <f t="shared" si="11"/>
        <v>99.767199999999605</v>
      </c>
      <c r="C300" s="94">
        <f t="shared" si="10"/>
        <v>0.26549867199364441</v>
      </c>
    </row>
    <row r="301" spans="2:3">
      <c r="B301" s="94">
        <f t="shared" si="11"/>
        <v>99.767999999999603</v>
      </c>
      <c r="C301" s="94">
        <f t="shared" si="10"/>
        <v>0.27048099546632542</v>
      </c>
    </row>
    <row r="302" spans="2:3">
      <c r="B302" s="94">
        <f t="shared" si="11"/>
        <v>99.768799999999601</v>
      </c>
      <c r="C302" s="94">
        <f t="shared" si="10"/>
        <v>0.27553918168759733</v>
      </c>
    </row>
    <row r="303" spans="2:3">
      <c r="B303" s="94">
        <f t="shared" si="11"/>
        <v>99.769599999999599</v>
      </c>
      <c r="C303" s="94">
        <f t="shared" si="10"/>
        <v>0.2806739958638082</v>
      </c>
    </row>
    <row r="304" spans="2:3">
      <c r="B304" s="94">
        <f t="shared" si="11"/>
        <v>99.770399999999597</v>
      </c>
      <c r="C304" s="94">
        <f t="shared" si="10"/>
        <v>0.28588620263711634</v>
      </c>
    </row>
    <row r="305" spans="2:3">
      <c r="B305" s="94">
        <f t="shared" si="11"/>
        <v>99.771199999999595</v>
      </c>
      <c r="C305" s="94">
        <f t="shared" si="10"/>
        <v>0.2911765658774198</v>
      </c>
    </row>
    <row r="306" spans="2:3">
      <c r="B306" s="94">
        <f t="shared" si="11"/>
        <v>99.771999999999593</v>
      </c>
      <c r="C306" s="94">
        <f t="shared" si="10"/>
        <v>0.29654584847066412</v>
      </c>
    </row>
    <row r="307" spans="2:3">
      <c r="B307" s="94">
        <f t="shared" si="11"/>
        <v>99.772799999999592</v>
      </c>
      <c r="C307" s="94">
        <f t="shared" si="10"/>
        <v>0.30199481210354384</v>
      </c>
    </row>
    <row r="308" spans="2:3">
      <c r="B308" s="94">
        <f t="shared" si="11"/>
        <v>99.77359999999959</v>
      </c>
      <c r="C308" s="94">
        <f t="shared" si="10"/>
        <v>0.30752421704461425</v>
      </c>
    </row>
    <row r="309" spans="2:3">
      <c r="B309" s="94">
        <f t="shared" si="11"/>
        <v>99.774399999999588</v>
      </c>
      <c r="C309" s="94">
        <f t="shared" si="10"/>
        <v>0.3131348219218314</v>
      </c>
    </row>
    <row r="310" spans="2:3">
      <c r="B310" s="94">
        <f t="shared" si="11"/>
        <v>99.775199999999586</v>
      </c>
      <c r="C310" s="94">
        <f t="shared" si="10"/>
        <v>0.31882738349654344</v>
      </c>
    </row>
    <row r="311" spans="2:3">
      <c r="B311" s="94">
        <f t="shared" si="11"/>
        <v>99.775999999999584</v>
      </c>
      <c r="C311" s="94">
        <f t="shared" si="10"/>
        <v>0.32460265643395098</v>
      </c>
    </row>
    <row r="312" spans="2:3">
      <c r="B312" s="94">
        <f t="shared" si="11"/>
        <v>99.776799999999582</v>
      </c>
      <c r="C312" s="94">
        <f t="shared" si="10"/>
        <v>0.33046139307006717</v>
      </c>
    </row>
    <row r="313" spans="2:3">
      <c r="B313" s="94">
        <f t="shared" si="11"/>
        <v>99.77759999999958</v>
      </c>
      <c r="C313" s="94">
        <f t="shared" si="10"/>
        <v>0.33640434317519952</v>
      </c>
    </row>
    <row r="314" spans="2:3">
      <c r="B314" s="94">
        <f t="shared" si="11"/>
        <v>99.778399999999579</v>
      </c>
      <c r="C314" s="94">
        <f t="shared" si="10"/>
        <v>0.34243225371398289</v>
      </c>
    </row>
    <row r="315" spans="2:3">
      <c r="B315" s="94">
        <f t="shared" si="11"/>
        <v>99.779199999999577</v>
      </c>
      <c r="C315" s="94">
        <f t="shared" si="10"/>
        <v>0.34854586860199649</v>
      </c>
    </row>
    <row r="316" spans="2:3">
      <c r="B316" s="94">
        <f t="shared" si="11"/>
        <v>99.779999999999575</v>
      </c>
      <c r="C316" s="94">
        <f t="shared" si="10"/>
        <v>0.35474592845899616</v>
      </c>
    </row>
    <row r="317" spans="2:3">
      <c r="B317" s="94">
        <f t="shared" si="11"/>
        <v>99.780799999999573</v>
      </c>
      <c r="C317" s="94">
        <f t="shared" si="10"/>
        <v>0.36103317035879601</v>
      </c>
    </row>
    <row r="318" spans="2:3">
      <c r="B318" s="94">
        <f t="shared" si="11"/>
        <v>99.781599999999571</v>
      </c>
      <c r="C318" s="94">
        <f t="shared" si="10"/>
        <v>0.36740832757583858</v>
      </c>
    </row>
    <row r="319" spans="2:3">
      <c r="B319" s="94">
        <f t="shared" si="11"/>
        <v>99.782399999999569</v>
      </c>
      <c r="C319" s="94">
        <f t="shared" si="10"/>
        <v>0.3738721293284914</v>
      </c>
    </row>
    <row r="320" spans="2:3">
      <c r="B320" s="94">
        <f t="shared" si="11"/>
        <v>99.783199999999567</v>
      </c>
      <c r="C320" s="94">
        <f t="shared" si="10"/>
        <v>0.38042530051911189</v>
      </c>
    </row>
    <row r="321" spans="2:3">
      <c r="B321" s="94">
        <f t="shared" si="11"/>
        <v>99.783999999999565</v>
      </c>
      <c r="C321" s="94">
        <f t="shared" si="10"/>
        <v>0.38706856147092367</v>
      </c>
    </row>
    <row r="322" spans="2:3">
      <c r="B322" s="94">
        <f t="shared" si="11"/>
        <v>99.784799999999564</v>
      </c>
      <c r="C322" s="94">
        <f t="shared" si="10"/>
        <v>0.39380262766175056</v>
      </c>
    </row>
    <row r="323" spans="2:3">
      <c r="B323" s="94">
        <f t="shared" si="11"/>
        <v>99.785599999999562</v>
      </c>
      <c r="C323" s="94">
        <f t="shared" si="10"/>
        <v>0.4006282094546571</v>
      </c>
    </row>
    <row r="324" spans="2:3">
      <c r="B324" s="94">
        <f t="shared" si="11"/>
        <v>99.78639999999956</v>
      </c>
      <c r="C324" s="94">
        <f t="shared" si="10"/>
        <v>0.40754601182554445</v>
      </c>
    </row>
    <row r="325" spans="2:3">
      <c r="B325" s="94">
        <f t="shared" si="11"/>
        <v>99.787199999999558</v>
      </c>
      <c r="C325" s="94">
        <f t="shared" si="10"/>
        <v>0.41455673408775395</v>
      </c>
    </row>
    <row r="326" spans="2:3">
      <c r="B326" s="94">
        <f t="shared" si="11"/>
        <v>99.787999999999556</v>
      </c>
      <c r="C326" s="94">
        <f t="shared" si="10"/>
        <v>0.42166106961373589</v>
      </c>
    </row>
    <row r="327" spans="2:3">
      <c r="B327" s="94">
        <f t="shared" si="11"/>
        <v>99.788799999999554</v>
      </c>
      <c r="C327" s="94">
        <f t="shared" si="10"/>
        <v>0.42885970555383657</v>
      </c>
    </row>
    <row r="328" spans="2:3">
      <c r="B328" s="94">
        <f t="shared" si="11"/>
        <v>99.789599999999552</v>
      </c>
      <c r="C328" s="94">
        <f t="shared" si="10"/>
        <v>0.43615332255226752</v>
      </c>
    </row>
    <row r="329" spans="2:3">
      <c r="B329" s="94">
        <f t="shared" si="11"/>
        <v>99.790399999999551</v>
      </c>
      <c r="C329" s="94">
        <f t="shared" si="10"/>
        <v>0.44354259446031385</v>
      </c>
    </row>
    <row r="330" spans="2:3">
      <c r="B330" s="94">
        <f t="shared" si="11"/>
        <v>99.791199999999549</v>
      </c>
      <c r="C330" s="94">
        <f t="shared" si="10"/>
        <v>0.4510281880468503</v>
      </c>
    </row>
    <row r="331" spans="2:3">
      <c r="B331" s="94">
        <f t="shared" si="11"/>
        <v>99.791999999999547</v>
      </c>
      <c r="C331" s="94">
        <f t="shared" si="10"/>
        <v>0.45861076270622653</v>
      </c>
    </row>
    <row r="332" spans="2:3">
      <c r="B332" s="94">
        <f t="shared" si="11"/>
        <v>99.792799999999545</v>
      </c>
      <c r="C332" s="94">
        <f t="shared" si="10"/>
        <v>0.46629097016359444</v>
      </c>
    </row>
    <row r="333" spans="2:3">
      <c r="B333" s="94">
        <f t="shared" si="11"/>
        <v>99.793599999999543</v>
      </c>
      <c r="C333" s="94">
        <f t="shared" si="10"/>
        <v>0.47406945417774676</v>
      </c>
    </row>
    <row r="334" spans="2:3">
      <c r="B334" s="94">
        <f t="shared" si="11"/>
        <v>99.794399999999541</v>
      </c>
      <c r="C334" s="94">
        <f t="shared" si="10"/>
        <v>0.48194685024153883</v>
      </c>
    </row>
    <row r="335" spans="2:3">
      <c r="B335" s="94">
        <f t="shared" si="11"/>
        <v>99.795199999999539</v>
      </c>
      <c r="C335" s="94">
        <f t="shared" si="10"/>
        <v>0.48992378527997105</v>
      </c>
    </row>
    <row r="336" spans="2:3">
      <c r="B336" s="94">
        <f t="shared" si="11"/>
        <v>99.795999999999538</v>
      </c>
      <c r="C336" s="94">
        <f t="shared" si="10"/>
        <v>0.49800087734600945</v>
      </c>
    </row>
    <row r="337" spans="2:3">
      <c r="B337" s="94">
        <f t="shared" si="11"/>
        <v>99.796799999999536</v>
      </c>
      <c r="C337" s="94">
        <f t="shared" si="10"/>
        <v>0.50617873531422308</v>
      </c>
    </row>
    <row r="338" spans="2:3">
      <c r="B338" s="94">
        <f t="shared" si="11"/>
        <v>99.797599999999534</v>
      </c>
      <c r="C338" s="94">
        <f t="shared" si="10"/>
        <v>0.51445795857232346</v>
      </c>
    </row>
    <row r="339" spans="2:3">
      <c r="B339" s="94">
        <f t="shared" si="11"/>
        <v>99.798399999999532</v>
      </c>
      <c r="C339" s="94">
        <f t="shared" si="10"/>
        <v>0.52283913671068782</v>
      </c>
    </row>
    <row r="340" spans="2:3">
      <c r="B340" s="94">
        <f t="shared" si="11"/>
        <v>99.79919999999953</v>
      </c>
      <c r="C340" s="94">
        <f t="shared" si="10"/>
        <v>0.53132284920995532</v>
      </c>
    </row>
    <row r="341" spans="2:3">
      <c r="B341" s="94">
        <f t="shared" si="11"/>
        <v>99.799999999999528</v>
      </c>
      <c r="C341" s="94">
        <f t="shared" si="10"/>
        <v>0.53990966512678618</v>
      </c>
    </row>
    <row r="342" spans="2:3">
      <c r="B342" s="94">
        <f t="shared" si="11"/>
        <v>99.800799999999526</v>
      </c>
      <c r="C342" s="94">
        <f t="shared" si="10"/>
        <v>0.54860014277787128</v>
      </c>
    </row>
    <row r="343" spans="2:3">
      <c r="B343" s="94">
        <f t="shared" si="11"/>
        <v>99.801599999999524</v>
      </c>
      <c r="C343" s="94">
        <f t="shared" si="10"/>
        <v>0.55739482942229279</v>
      </c>
    </row>
    <row r="344" spans="2:3">
      <c r="B344" s="94">
        <f t="shared" si="11"/>
        <v>99.802399999999523</v>
      </c>
      <c r="C344" s="94">
        <f t="shared" si="10"/>
        <v>0.56629426094232549</v>
      </c>
    </row>
    <row r="345" spans="2:3">
      <c r="B345" s="94">
        <f t="shared" si="11"/>
        <v>99.803199999999521</v>
      </c>
      <c r="C345" s="94">
        <f t="shared" si="10"/>
        <v>0.57529896152278293</v>
      </c>
    </row>
    <row r="346" spans="2:3">
      <c r="B346" s="94">
        <f t="shared" si="11"/>
        <v>99.803999999999519</v>
      </c>
      <c r="C346" s="94">
        <f t="shared" si="10"/>
        <v>0.58440944332900391</v>
      </c>
    </row>
    <row r="347" spans="2:3">
      <c r="B347" s="94">
        <f t="shared" si="11"/>
        <v>99.804799999999517</v>
      </c>
      <c r="C347" s="94">
        <f t="shared" ref="C347:C410" si="12">EXP(-((B347-$C$6)^2)/(2*$C$7^2))/(SQRT(2*PI())*$C$7)</f>
        <v>0.59362620618358697</v>
      </c>
    </row>
    <row r="348" spans="2:3">
      <c r="B348" s="94">
        <f t="shared" ref="B348:B411" si="13">B347+$C$87</f>
        <v>99.805599999999515</v>
      </c>
      <c r="C348" s="94">
        <f t="shared" si="12"/>
        <v>0.60294973724197409</v>
      </c>
    </row>
    <row r="349" spans="2:3">
      <c r="B349" s="94">
        <f t="shared" si="13"/>
        <v>99.806399999999513</v>
      </c>
      <c r="C349" s="94">
        <f t="shared" si="12"/>
        <v>0.61238051066699539</v>
      </c>
    </row>
    <row r="350" spans="2:3">
      <c r="B350" s="94">
        <f t="shared" si="13"/>
        <v>99.807199999999511</v>
      </c>
      <c r="C350" s="94">
        <f t="shared" si="12"/>
        <v>0.62191898730247841</v>
      </c>
    </row>
    <row r="351" spans="2:3">
      <c r="B351" s="94">
        <f t="shared" si="13"/>
        <v>99.80799999999951</v>
      </c>
      <c r="C351" s="94">
        <f t="shared" si="12"/>
        <v>0.63156561434603953</v>
      </c>
    </row>
    <row r="352" spans="2:3">
      <c r="B352" s="94">
        <f t="shared" si="13"/>
        <v>99.808799999999508</v>
      </c>
      <c r="C352" s="94">
        <f t="shared" si="12"/>
        <v>0.64132082502116849</v>
      </c>
    </row>
    <row r="353" spans="2:3">
      <c r="B353" s="94">
        <f t="shared" si="13"/>
        <v>99.809599999999506</v>
      </c>
      <c r="C353" s="94">
        <f t="shared" si="12"/>
        <v>0.6511850382487202</v>
      </c>
    </row>
    <row r="354" spans="2:3">
      <c r="B354" s="94">
        <f t="shared" si="13"/>
        <v>99.810399999999504</v>
      </c>
      <c r="C354" s="94">
        <f t="shared" si="12"/>
        <v>0.66115865831793719</v>
      </c>
    </row>
    <row r="355" spans="2:3">
      <c r="B355" s="94">
        <f t="shared" si="13"/>
        <v>99.811199999999502</v>
      </c>
      <c r="C355" s="94">
        <f t="shared" si="12"/>
        <v>0.67124207455711571</v>
      </c>
    </row>
    <row r="356" spans="2:3">
      <c r="B356" s="94">
        <f t="shared" si="13"/>
        <v>99.8119999999995</v>
      </c>
      <c r="C356" s="94">
        <f t="shared" si="12"/>
        <v>0.68143566100404351</v>
      </c>
    </row>
    <row r="357" spans="2:3">
      <c r="B357" s="94">
        <f t="shared" si="13"/>
        <v>99.812799999999498</v>
      </c>
      <c r="C357" s="94">
        <f t="shared" si="12"/>
        <v>0.6917397760763293</v>
      </c>
    </row>
    <row r="358" spans="2:3">
      <c r="B358" s="94">
        <f t="shared" si="13"/>
        <v>99.813599999999497</v>
      </c>
      <c r="C358" s="94">
        <f t="shared" si="12"/>
        <v>0.70215476224175277</v>
      </c>
    </row>
    <row r="359" spans="2:3">
      <c r="B359" s="94">
        <f t="shared" si="13"/>
        <v>99.814399999999495</v>
      </c>
      <c r="C359" s="94">
        <f t="shared" si="12"/>
        <v>0.71268094568876061</v>
      </c>
    </row>
    <row r="360" spans="2:3">
      <c r="B360" s="94">
        <f t="shared" si="13"/>
        <v>99.815199999999493</v>
      </c>
      <c r="C360" s="94">
        <f t="shared" si="12"/>
        <v>0.72331863599723845</v>
      </c>
    </row>
    <row r="361" spans="2:3">
      <c r="B361" s="94">
        <f t="shared" si="13"/>
        <v>99.815999999999491</v>
      </c>
      <c r="C361" s="94">
        <f t="shared" si="12"/>
        <v>0.73406812580969283</v>
      </c>
    </row>
    <row r="362" spans="2:3">
      <c r="B362" s="94">
        <f t="shared" si="13"/>
        <v>99.816799999999489</v>
      </c>
      <c r="C362" s="94">
        <f t="shared" si="12"/>
        <v>0.74492969050297364</v>
      </c>
    </row>
    <row r="363" spans="2:3">
      <c r="B363" s="94">
        <f t="shared" si="13"/>
        <v>99.817599999999487</v>
      </c>
      <c r="C363" s="94">
        <f t="shared" si="12"/>
        <v>0.75590358786067169</v>
      </c>
    </row>
    <row r="364" spans="2:3">
      <c r="B364" s="94">
        <f t="shared" si="13"/>
        <v>99.818399999999485</v>
      </c>
      <c r="C364" s="94">
        <f t="shared" si="12"/>
        <v>0.766990057746333</v>
      </c>
    </row>
    <row r="365" spans="2:3">
      <c r="B365" s="94">
        <f t="shared" si="13"/>
        <v>99.819199999999483</v>
      </c>
      <c r="C365" s="94">
        <f t="shared" si="12"/>
        <v>0.77818932177762112</v>
      </c>
    </row>
    <row r="366" spans="2:3">
      <c r="B366" s="94">
        <f t="shared" si="13"/>
        <v>99.819999999999482</v>
      </c>
      <c r="C366" s="94">
        <f t="shared" si="12"/>
        <v>0.78950158300157469</v>
      </c>
    </row>
    <row r="367" spans="2:3">
      <c r="B367" s="94">
        <f t="shared" si="13"/>
        <v>99.82079999999948</v>
      </c>
      <c r="C367" s="94">
        <f t="shared" si="12"/>
        <v>0.80092702557109496</v>
      </c>
    </row>
    <row r="368" spans="2:3">
      <c r="B368" s="94">
        <f t="shared" si="13"/>
        <v>99.821599999999478</v>
      </c>
      <c r="C368" s="94">
        <f t="shared" si="12"/>
        <v>0.81246581442281274</v>
      </c>
    </row>
    <row r="369" spans="2:3">
      <c r="B369" s="94">
        <f t="shared" si="13"/>
        <v>99.822399999999476</v>
      </c>
      <c r="C369" s="94">
        <f t="shared" si="12"/>
        <v>0.8241180949564757</v>
      </c>
    </row>
    <row r="370" spans="2:3">
      <c r="B370" s="94">
        <f t="shared" si="13"/>
        <v>99.823199999999474</v>
      </c>
      <c r="C370" s="94">
        <f t="shared" si="12"/>
        <v>0.83588399271600178</v>
      </c>
    </row>
    <row r="371" spans="2:3">
      <c r="B371" s="94">
        <f t="shared" si="13"/>
        <v>99.823999999999472</v>
      </c>
      <c r="C371" s="94">
        <f t="shared" si="12"/>
        <v>0.84776361307234838</v>
      </c>
    </row>
    <row r="372" spans="2:3">
      <c r="B372" s="94">
        <f t="shared" si="13"/>
        <v>99.82479999999947</v>
      </c>
      <c r="C372" s="94">
        <f t="shared" si="12"/>
        <v>0.85975704090834437</v>
      </c>
    </row>
    <row r="373" spans="2:3">
      <c r="B373" s="94">
        <f t="shared" si="13"/>
        <v>99.825599999999469</v>
      </c>
      <c r="C373" s="94">
        <f t="shared" si="12"/>
        <v>0.87186434030563487</v>
      </c>
    </row>
    <row r="374" spans="2:3">
      <c r="B374" s="94">
        <f t="shared" si="13"/>
        <v>99.826399999999467</v>
      </c>
      <c r="C374" s="94">
        <f t="shared" si="12"/>
        <v>0.88408555423389057</v>
      </c>
    </row>
    <row r="375" spans="2:3">
      <c r="B375" s="94">
        <f t="shared" si="13"/>
        <v>99.827199999999465</v>
      </c>
      <c r="C375" s="94">
        <f t="shared" si="12"/>
        <v>0.89642070424243392</v>
      </c>
    </row>
    <row r="376" spans="2:3">
      <c r="B376" s="94">
        <f t="shared" si="13"/>
        <v>99.827999999999463</v>
      </c>
      <c r="C376" s="94">
        <f t="shared" si="12"/>
        <v>0.90886979015443325</v>
      </c>
    </row>
    <row r="377" spans="2:3">
      <c r="B377" s="94">
        <f t="shared" si="13"/>
        <v>99.828799999999461</v>
      </c>
      <c r="C377" s="94">
        <f t="shared" si="12"/>
        <v>0.92143278976382381</v>
      </c>
    </row>
    <row r="378" spans="2:3">
      <c r="B378" s="94">
        <f t="shared" si="13"/>
        <v>99.829599999999459</v>
      </c>
      <c r="C378" s="94">
        <f t="shared" si="12"/>
        <v>0.93410965853510419</v>
      </c>
    </row>
    <row r="379" spans="2:3">
      <c r="B379" s="94">
        <f t="shared" si="13"/>
        <v>99.830399999999457</v>
      </c>
      <c r="C379" s="94">
        <f t="shared" si="12"/>
        <v>0.94690032930617118</v>
      </c>
    </row>
    <row r="380" spans="2:3">
      <c r="B380" s="94">
        <f t="shared" si="13"/>
        <v>99.831199999999455</v>
      </c>
      <c r="C380" s="94">
        <f t="shared" si="12"/>
        <v>0.95980471199434569</v>
      </c>
    </row>
    <row r="381" spans="2:3">
      <c r="B381" s="94">
        <f t="shared" si="13"/>
        <v>99.831999999999454</v>
      </c>
      <c r="C381" s="94">
        <f t="shared" si="12"/>
        <v>0.97282269330574556</v>
      </c>
    </row>
    <row r="382" spans="2:3">
      <c r="B382" s="94">
        <f t="shared" si="13"/>
        <v>99.832799999999452</v>
      </c>
      <c r="C382" s="94">
        <f t="shared" si="12"/>
        <v>0.98595413644817143</v>
      </c>
    </row>
    <row r="383" spans="2:3">
      <c r="B383" s="94">
        <f t="shared" si="13"/>
        <v>99.83359999999945</v>
      </c>
      <c r="C383" s="94">
        <f t="shared" si="12"/>
        <v>0.99919888084765462</v>
      </c>
    </row>
    <row r="384" spans="2:3">
      <c r="B384" s="94">
        <f t="shared" si="13"/>
        <v>99.834399999999448</v>
      </c>
      <c r="C384" s="94">
        <f t="shared" si="12"/>
        <v>1.0125567418688324</v>
      </c>
    </row>
    <row r="385" spans="2:3">
      <c r="B385" s="94">
        <f t="shared" si="13"/>
        <v>99.835199999999446</v>
      </c>
      <c r="C385" s="94">
        <f t="shared" si="12"/>
        <v>1.0260275105393104</v>
      </c>
    </row>
    <row r="386" spans="2:3">
      <c r="B386" s="94">
        <f t="shared" si="13"/>
        <v>99.835999999999444</v>
      </c>
      <c r="C386" s="94">
        <f t="shared" si="12"/>
        <v>1.0396109532781677</v>
      </c>
    </row>
    <row r="387" spans="2:3">
      <c r="B387" s="94">
        <f t="shared" si="13"/>
        <v>99.836799999999442</v>
      </c>
      <c r="C387" s="94">
        <f t="shared" si="12"/>
        <v>1.0533068116287712</v>
      </c>
    </row>
    <row r="388" spans="2:3">
      <c r="B388" s="94">
        <f t="shared" si="13"/>
        <v>99.837599999999441</v>
      </c>
      <c r="C388" s="94">
        <f t="shared" si="12"/>
        <v>1.0671148019960539</v>
      </c>
    </row>
    <row r="389" spans="2:3">
      <c r="B389" s="94">
        <f t="shared" si="13"/>
        <v>99.838399999999439</v>
      </c>
      <c r="C389" s="94">
        <f t="shared" si="12"/>
        <v>1.081034615388422</v>
      </c>
    </row>
    <row r="390" spans="2:3">
      <c r="B390" s="94">
        <f t="shared" si="13"/>
        <v>99.839199999999437</v>
      </c>
      <c r="C390" s="94">
        <f t="shared" si="12"/>
        <v>1.0950659171644515</v>
      </c>
    </row>
    <row r="391" spans="2:3">
      <c r="B391" s="94">
        <f t="shared" si="13"/>
        <v>99.839999999999435</v>
      </c>
      <c r="C391" s="94">
        <f t="shared" si="12"/>
        <v>1.1092083467845284</v>
      </c>
    </row>
    <row r="392" spans="2:3">
      <c r="B392" s="94">
        <f t="shared" si="13"/>
        <v>99.840799999999433</v>
      </c>
      <c r="C392" s="94">
        <f t="shared" si="12"/>
        <v>1.1234615175676042</v>
      </c>
    </row>
    <row r="393" spans="2:3">
      <c r="B393" s="94">
        <f t="shared" si="13"/>
        <v>99.841599999999431</v>
      </c>
      <c r="C393" s="94">
        <f t="shared" si="12"/>
        <v>1.1378250164532173</v>
      </c>
    </row>
    <row r="394" spans="2:3">
      <c r="B394" s="94">
        <f t="shared" si="13"/>
        <v>99.842399999999429</v>
      </c>
      <c r="C394" s="94">
        <f t="shared" si="12"/>
        <v>1.1522984037689441</v>
      </c>
    </row>
    <row r="395" spans="2:3">
      <c r="B395" s="94">
        <f t="shared" si="13"/>
        <v>99.843199999999428</v>
      </c>
      <c r="C395" s="94">
        <f t="shared" si="12"/>
        <v>1.1668812130034423</v>
      </c>
    </row>
    <row r="396" spans="2:3">
      <c r="B396" s="94">
        <f t="shared" si="13"/>
        <v>99.843999999999426</v>
      </c>
      <c r="C396" s="94">
        <f t="shared" si="12"/>
        <v>1.1815729505852364</v>
      </c>
    </row>
    <row r="397" spans="2:3">
      <c r="B397" s="94">
        <f t="shared" si="13"/>
        <v>99.844799999999424</v>
      </c>
      <c r="C397" s="94">
        <f t="shared" si="12"/>
        <v>1.1963730956674186</v>
      </c>
    </row>
    <row r="398" spans="2:3">
      <c r="B398" s="94">
        <f t="shared" si="13"/>
        <v>99.845599999999422</v>
      </c>
      <c r="C398" s="94">
        <f t="shared" si="12"/>
        <v>1.211281099918406</v>
      </c>
    </row>
    <row r="399" spans="2:3">
      <c r="B399" s="94">
        <f t="shared" si="13"/>
        <v>99.84639999999942</v>
      </c>
      <c r="C399" s="94">
        <f t="shared" si="12"/>
        <v>1.2262963873189265</v>
      </c>
    </row>
    <row r="400" spans="2:3">
      <c r="B400" s="94">
        <f t="shared" si="13"/>
        <v>99.847199999999418</v>
      </c>
      <c r="C400" s="94">
        <f t="shared" si="12"/>
        <v>1.2414183539653798</v>
      </c>
    </row>
    <row r="401" spans="2:3">
      <c r="B401" s="94">
        <f t="shared" si="13"/>
        <v>99.847999999999416</v>
      </c>
      <c r="C401" s="94">
        <f t="shared" si="12"/>
        <v>1.2566463678797331</v>
      </c>
    </row>
    <row r="402" spans="2:3">
      <c r="B402" s="94">
        <f t="shared" si="13"/>
        <v>99.848799999999414</v>
      </c>
      <c r="C402" s="94">
        <f t="shared" si="12"/>
        <v>1.2719797688261043</v>
      </c>
    </row>
    <row r="403" spans="2:3">
      <c r="B403" s="94">
        <f t="shared" si="13"/>
        <v>99.849599999999413</v>
      </c>
      <c r="C403" s="94">
        <f t="shared" si="12"/>
        <v>1.2874178681341888</v>
      </c>
    </row>
    <row r="404" spans="2:3">
      <c r="B404" s="94">
        <f t="shared" si="13"/>
        <v>99.850399999999411</v>
      </c>
      <c r="C404" s="94">
        <f t="shared" si="12"/>
        <v>1.3029599485296797</v>
      </c>
    </row>
    <row r="405" spans="2:3">
      <c r="B405" s="94">
        <f t="shared" si="13"/>
        <v>99.851199999999409</v>
      </c>
      <c r="C405" s="94">
        <f t="shared" si="12"/>
        <v>1.3186052639718302</v>
      </c>
    </row>
    <row r="406" spans="2:3">
      <c r="B406" s="94">
        <f t="shared" si="13"/>
        <v>99.851999999999407</v>
      </c>
      <c r="C406" s="94">
        <f t="shared" si="12"/>
        <v>1.3343530394983127</v>
      </c>
    </row>
    <row r="407" spans="2:3">
      <c r="B407" s="94">
        <f t="shared" si="13"/>
        <v>99.852799999999405</v>
      </c>
      <c r="C407" s="94">
        <f t="shared" si="12"/>
        <v>1.3502024710775207</v>
      </c>
    </row>
    <row r="408" spans="2:3">
      <c r="B408" s="94">
        <f t="shared" si="13"/>
        <v>99.853599999999403</v>
      </c>
      <c r="C408" s="94">
        <f t="shared" si="12"/>
        <v>1.3661527254684553</v>
      </c>
    </row>
    <row r="409" spans="2:3">
      <c r="B409" s="94">
        <f t="shared" si="13"/>
        <v>99.854399999999401</v>
      </c>
      <c r="C409" s="94">
        <f t="shared" si="12"/>
        <v>1.3822029400883502</v>
      </c>
    </row>
    <row r="410" spans="2:3">
      <c r="B410" s="94">
        <f t="shared" si="13"/>
        <v>99.8551999999994</v>
      </c>
      <c r="C410" s="94">
        <f t="shared" si="12"/>
        <v>1.3983522228881686</v>
      </c>
    </row>
    <row r="411" spans="2:3">
      <c r="B411" s="94">
        <f t="shared" si="13"/>
        <v>99.855999999999398</v>
      </c>
      <c r="C411" s="94">
        <f t="shared" ref="C411:C474" si="14">EXP(-((B411-$C$6)^2)/(2*$C$7^2))/(SQRT(2*PI())*$C$7)</f>
        <v>1.4145996522361193</v>
      </c>
    </row>
    <row r="412" spans="2:3">
      <c r="B412" s="94">
        <f t="shared" ref="B412:B475" si="15">B411+$C$87</f>
        <v>99.856799999999396</v>
      </c>
      <c r="C412" s="94">
        <f t="shared" si="14"/>
        <v>1.4309442768093286</v>
      </c>
    </row>
    <row r="413" spans="2:3">
      <c r="B413" s="94">
        <f t="shared" si="15"/>
        <v>99.857599999999394</v>
      </c>
      <c r="C413" s="94">
        <f t="shared" si="14"/>
        <v>1.4473851154938102</v>
      </c>
    </row>
    <row r="414" spans="2:3">
      <c r="B414" s="94">
        <f t="shared" si="15"/>
        <v>99.858399999999392</v>
      </c>
      <c r="C414" s="94">
        <f t="shared" si="14"/>
        <v>1.4639211572928545</v>
      </c>
    </row>
    <row r="415" spans="2:3">
      <c r="B415" s="94">
        <f t="shared" si="15"/>
        <v>99.85919999999939</v>
      </c>
      <c r="C415" s="94">
        <f t="shared" si="14"/>
        <v>1.48055136124399</v>
      </c>
    </row>
    <row r="416" spans="2:3">
      <c r="B416" s="94">
        <f t="shared" si="15"/>
        <v>99.859999999999388</v>
      </c>
      <c r="C416" s="94">
        <f t="shared" si="14"/>
        <v>1.497274656344628</v>
      </c>
    </row>
    <row r="417" spans="2:3">
      <c r="B417" s="94">
        <f t="shared" si="15"/>
        <v>99.860799999999387</v>
      </c>
      <c r="C417" s="94">
        <f t="shared" si="14"/>
        <v>1.5140899414865325</v>
      </c>
    </row>
    <row r="418" spans="2:3">
      <c r="B418" s="94">
        <f t="shared" si="15"/>
        <v>99.861599999999385</v>
      </c>
      <c r="C418" s="94">
        <f t="shared" si="14"/>
        <v>1.5309960853992339</v>
      </c>
    </row>
    <row r="419" spans="2:3">
      <c r="B419" s="94">
        <f t="shared" si="15"/>
        <v>99.862399999999383</v>
      </c>
      <c r="C419" s="94">
        <f t="shared" si="14"/>
        <v>1.5479919266025106</v>
      </c>
    </row>
    <row r="420" spans="2:3">
      <c r="B420" s="94">
        <f t="shared" si="15"/>
        <v>99.863199999999381</v>
      </c>
      <c r="C420" s="94">
        <f t="shared" si="14"/>
        <v>1.5650762733680585</v>
      </c>
    </row>
    <row r="421" spans="2:3">
      <c r="B421" s="94">
        <f t="shared" si="15"/>
        <v>99.863999999999379</v>
      </c>
      <c r="C421" s="94">
        <f t="shared" si="14"/>
        <v>1.5822479036904686</v>
      </c>
    </row>
    <row r="422" spans="2:3">
      <c r="B422" s="94">
        <f t="shared" si="15"/>
        <v>99.864799999999377</v>
      </c>
      <c r="C422" s="94">
        <f t="shared" si="14"/>
        <v>1.5995055652676224</v>
      </c>
    </row>
    <row r="423" spans="2:3">
      <c r="B423" s="94">
        <f t="shared" si="15"/>
        <v>99.865599999999375</v>
      </c>
      <c r="C423" s="94">
        <f t="shared" si="14"/>
        <v>1.6168479754906204</v>
      </c>
    </row>
    <row r="424" spans="2:3">
      <c r="B424" s="94">
        <f t="shared" si="15"/>
        <v>99.866399999999373</v>
      </c>
      <c r="C424" s="94">
        <f t="shared" si="14"/>
        <v>1.6342738214433523</v>
      </c>
    </row>
    <row r="425" spans="2:3">
      <c r="B425" s="94">
        <f t="shared" si="15"/>
        <v>99.867199999999372</v>
      </c>
      <c r="C425" s="94">
        <f t="shared" si="14"/>
        <v>1.6517817599118096</v>
      </c>
    </row>
    <row r="426" spans="2:3">
      <c r="B426" s="94">
        <f t="shared" si="15"/>
        <v>99.86799999999937</v>
      </c>
      <c r="C426" s="94">
        <f t="shared" si="14"/>
        <v>1.66937041740325</v>
      </c>
    </row>
    <row r="427" spans="2:3">
      <c r="B427" s="94">
        <f t="shared" si="15"/>
        <v>99.868799999999368</v>
      </c>
      <c r="C427" s="94">
        <f t="shared" si="14"/>
        <v>1.6870383901753037</v>
      </c>
    </row>
    <row r="428" spans="2:3">
      <c r="B428" s="94">
        <f t="shared" si="15"/>
        <v>99.869599999999366</v>
      </c>
      <c r="C428" s="94">
        <f t="shared" si="14"/>
        <v>1.704784244275126</v>
      </c>
    </row>
    <row r="429" spans="2:3">
      <c r="B429" s="94">
        <f t="shared" si="15"/>
        <v>99.870399999999364</v>
      </c>
      <c r="C429" s="94">
        <f t="shared" si="14"/>
        <v>1.7226065155886807</v>
      </c>
    </row>
    <row r="430" spans="2:3">
      <c r="B430" s="94">
        <f t="shared" si="15"/>
        <v>99.871199999999362</v>
      </c>
      <c r="C430" s="94">
        <f t="shared" si="14"/>
        <v>1.7405037099002463</v>
      </c>
    </row>
    <row r="431" spans="2:3">
      <c r="B431" s="94">
        <f t="shared" si="15"/>
        <v>99.87199999999936</v>
      </c>
      <c r="C431" s="94">
        <f t="shared" si="14"/>
        <v>1.7584743029622274</v>
      </c>
    </row>
    <row r="432" spans="2:3">
      <c r="B432" s="94">
        <f t="shared" si="15"/>
        <v>99.872799999999359</v>
      </c>
      <c r="C432" s="94">
        <f t="shared" si="14"/>
        <v>1.7765167405753564</v>
      </c>
    </row>
    <row r="433" spans="2:3">
      <c r="B433" s="94">
        <f t="shared" si="15"/>
        <v>99.873599999999357</v>
      </c>
      <c r="C433" s="94">
        <f t="shared" si="14"/>
        <v>1.7946294386793551</v>
      </c>
    </row>
    <row r="434" spans="2:3">
      <c r="B434" s="94">
        <f t="shared" si="15"/>
        <v>99.874399999999355</v>
      </c>
      <c r="C434" s="94">
        <f t="shared" si="14"/>
        <v>1.8128107834541367</v>
      </c>
    </row>
    <row r="435" spans="2:3">
      <c r="B435" s="94">
        <f t="shared" si="15"/>
        <v>99.875199999999353</v>
      </c>
      <c r="C435" s="94">
        <f t="shared" si="14"/>
        <v>1.8310591314316127</v>
      </c>
    </row>
    <row r="436" spans="2:3">
      <c r="B436" s="94">
        <f t="shared" si="15"/>
        <v>99.875999999999351</v>
      </c>
      <c r="C436" s="94">
        <f t="shared" si="14"/>
        <v>1.8493728096181721</v>
      </c>
    </row>
    <row r="437" spans="2:3">
      <c r="B437" s="94">
        <f t="shared" si="15"/>
        <v>99.876799999999349</v>
      </c>
      <c r="C437" s="94">
        <f t="shared" si="14"/>
        <v>1.8677501156278895</v>
      </c>
    </row>
    <row r="438" spans="2:3">
      <c r="B438" s="94">
        <f t="shared" si="15"/>
        <v>99.877599999999347</v>
      </c>
      <c r="C438" s="94">
        <f t="shared" si="14"/>
        <v>1.8861893178265277</v>
      </c>
    </row>
    <row r="439" spans="2:3">
      <c r="B439" s="94">
        <f t="shared" si="15"/>
        <v>99.878399999999345</v>
      </c>
      <c r="C439" s="94">
        <f t="shared" si="14"/>
        <v>1.9046886554863749</v>
      </c>
    </row>
    <row r="440" spans="2:3">
      <c r="B440" s="94">
        <f t="shared" si="15"/>
        <v>99.879199999999344</v>
      </c>
      <c r="C440" s="94">
        <f t="shared" si="14"/>
        <v>1.9232463389519754</v>
      </c>
    </row>
    <row r="441" spans="2:3">
      <c r="B441" s="94">
        <f t="shared" si="15"/>
        <v>99.879999999999342</v>
      </c>
      <c r="C441" s="94">
        <f t="shared" si="14"/>
        <v>1.9418605498167913</v>
      </c>
    </row>
    <row r="442" spans="2:3">
      <c r="B442" s="94">
        <f t="shared" si="15"/>
        <v>99.88079999999934</v>
      </c>
      <c r="C442" s="94">
        <f t="shared" si="14"/>
        <v>1.9605294411108345</v>
      </c>
    </row>
    <row r="443" spans="2:3">
      <c r="B443" s="94">
        <f t="shared" si="15"/>
        <v>99.881599999999338</v>
      </c>
      <c r="C443" s="94">
        <f t="shared" si="14"/>
        <v>1.9792511374993089</v>
      </c>
    </row>
    <row r="444" spans="2:3">
      <c r="B444" s="94">
        <f t="shared" si="15"/>
        <v>99.882399999999336</v>
      </c>
      <c r="C444" s="94">
        <f t="shared" si="14"/>
        <v>1.9980237354922818</v>
      </c>
    </row>
    <row r="445" spans="2:3">
      <c r="B445" s="94">
        <f t="shared" si="15"/>
        <v>99.883199999999334</v>
      </c>
      <c r="C445" s="94">
        <f t="shared" si="14"/>
        <v>2.0168453036654257</v>
      </c>
    </row>
    <row r="446" spans="2:3">
      <c r="B446" s="94">
        <f t="shared" si="15"/>
        <v>99.883999999999332</v>
      </c>
      <c r="C446" s="94">
        <f t="shared" si="14"/>
        <v>2.0357138828918306</v>
      </c>
    </row>
    <row r="447" spans="2:3">
      <c r="B447" s="94">
        <f t="shared" si="15"/>
        <v>99.884799999999331</v>
      </c>
      <c r="C447" s="94">
        <f t="shared" si="14"/>
        <v>2.0546274865849243</v>
      </c>
    </row>
    <row r="448" spans="2:3">
      <c r="B448" s="94">
        <f t="shared" si="15"/>
        <v>99.885599999999329</v>
      </c>
      <c r="C448" s="94">
        <f t="shared" si="14"/>
        <v>2.0735841009524942</v>
      </c>
    </row>
    <row r="449" spans="2:3">
      <c r="B449" s="94">
        <f t="shared" si="15"/>
        <v>99.886399999999327</v>
      </c>
      <c r="C449" s="94">
        <f t="shared" si="14"/>
        <v>2.092581685261826</v>
      </c>
    </row>
    <row r="450" spans="2:3">
      <c r="B450" s="94">
        <f t="shared" si="15"/>
        <v>99.887199999999325</v>
      </c>
      <c r="C450" s="94">
        <f t="shared" si="14"/>
        <v>2.111618172115953</v>
      </c>
    </row>
    <row r="451" spans="2:3">
      <c r="B451" s="94">
        <f t="shared" si="15"/>
        <v>99.887999999999323</v>
      </c>
      <c r="C451" s="94">
        <f t="shared" si="14"/>
        <v>2.130691467741026</v>
      </c>
    </row>
    <row r="452" spans="2:3">
      <c r="B452" s="94">
        <f t="shared" si="15"/>
        <v>99.888799999999321</v>
      </c>
      <c r="C452" s="94">
        <f t="shared" si="14"/>
        <v>2.1497994522847734</v>
      </c>
    </row>
    <row r="453" spans="2:3">
      <c r="B453" s="94">
        <f t="shared" si="15"/>
        <v>99.889599999999319</v>
      </c>
      <c r="C453" s="94">
        <f t="shared" si="14"/>
        <v>2.168939980126058</v>
      </c>
    </row>
    <row r="454" spans="2:3">
      <c r="B454" s="94">
        <f t="shared" si="15"/>
        <v>99.890399999999318</v>
      </c>
      <c r="C454" s="94">
        <f t="shared" si="14"/>
        <v>2.1881108801954978</v>
      </c>
    </row>
    <row r="455" spans="2:3">
      <c r="B455" s="94">
        <f t="shared" si="15"/>
        <v>99.891199999999316</v>
      </c>
      <c r="C455" s="94">
        <f t="shared" si="14"/>
        <v>2.2073099563071339</v>
      </c>
    </row>
    <row r="456" spans="2:3">
      <c r="B456" s="94">
        <f t="shared" si="15"/>
        <v>99.891999999999314</v>
      </c>
      <c r="C456" s="94">
        <f t="shared" si="14"/>
        <v>2.2265349875011107</v>
      </c>
    </row>
    <row r="457" spans="2:3">
      <c r="B457" s="94">
        <f t="shared" si="15"/>
        <v>99.892799999999312</v>
      </c>
      <c r="C457" s="94">
        <f t="shared" si="14"/>
        <v>2.2457837283973343</v>
      </c>
    </row>
    <row r="458" spans="2:3">
      <c r="B458" s="94">
        <f t="shared" si="15"/>
        <v>99.89359999999931</v>
      </c>
      <c r="C458" s="94">
        <f t="shared" si="14"/>
        <v>2.2650539095600775</v>
      </c>
    </row>
    <row r="459" spans="2:3">
      <c r="B459" s="94">
        <f t="shared" si="15"/>
        <v>99.894399999999308</v>
      </c>
      <c r="C459" s="94">
        <f t="shared" si="14"/>
        <v>2.2843432378734727</v>
      </c>
    </row>
    <row r="460" spans="2:3">
      <c r="B460" s="94">
        <f t="shared" si="15"/>
        <v>99.895199999999306</v>
      </c>
      <c r="C460" s="94">
        <f t="shared" si="14"/>
        <v>2.303649396927848</v>
      </c>
    </row>
    <row r="461" spans="2:3">
      <c r="B461" s="94">
        <f t="shared" si="15"/>
        <v>99.895999999999304</v>
      </c>
      <c r="C461" s="94">
        <f t="shared" si="14"/>
        <v>2.3229700474168591</v>
      </c>
    </row>
    <row r="462" spans="2:3">
      <c r="B462" s="94">
        <f t="shared" si="15"/>
        <v>99.896799999999303</v>
      </c>
      <c r="C462" s="94">
        <f t="shared" si="14"/>
        <v>2.3423028275453373</v>
      </c>
    </row>
    <row r="463" spans="2:3">
      <c r="B463" s="94">
        <f t="shared" si="15"/>
        <v>99.897599999999301</v>
      </c>
      <c r="C463" s="94">
        <f t="shared" si="14"/>
        <v>2.3616453534478072</v>
      </c>
    </row>
    <row r="464" spans="2:3">
      <c r="B464" s="94">
        <f t="shared" si="15"/>
        <v>99.898399999999299</v>
      </c>
      <c r="C464" s="94">
        <f t="shared" si="14"/>
        <v>2.3809952196175832</v>
      </c>
    </row>
    <row r="465" spans="2:3">
      <c r="B465" s="94">
        <f t="shared" si="15"/>
        <v>99.899199999999297</v>
      </c>
      <c r="C465" s="94">
        <f t="shared" si="14"/>
        <v>2.4003499993463864</v>
      </c>
    </row>
    <row r="466" spans="2:3">
      <c r="B466" s="94">
        <f t="shared" si="15"/>
        <v>99.899999999999295</v>
      </c>
      <c r="C466" s="94">
        <f t="shared" si="14"/>
        <v>2.4197072451743784</v>
      </c>
    </row>
    <row r="467" spans="2:3">
      <c r="B467" s="94">
        <f t="shared" si="15"/>
        <v>99.900799999999293</v>
      </c>
      <c r="C467" s="94">
        <f t="shared" si="14"/>
        <v>2.4390644893505478</v>
      </c>
    </row>
    <row r="468" spans="2:3">
      <c r="B468" s="94">
        <f t="shared" si="15"/>
        <v>99.901599999999291</v>
      </c>
      <c r="C468" s="94">
        <f t="shared" si="14"/>
        <v>2.458419244303331</v>
      </c>
    </row>
    <row r="469" spans="2:3">
      <c r="B469" s="94">
        <f t="shared" si="15"/>
        <v>99.90239999999929</v>
      </c>
      <c r="C469" s="94">
        <f t="shared" si="14"/>
        <v>2.4777690031213875</v>
      </c>
    </row>
    <row r="470" spans="2:3">
      <c r="B470" s="94">
        <f t="shared" si="15"/>
        <v>99.903199999999288</v>
      </c>
      <c r="C470" s="94">
        <f t="shared" si="14"/>
        <v>2.4971112400444189</v>
      </c>
    </row>
    <row r="471" spans="2:3">
      <c r="B471" s="94">
        <f t="shared" si="15"/>
        <v>99.903999999999286</v>
      </c>
      <c r="C471" s="94">
        <f t="shared" si="14"/>
        <v>2.5164434109639182</v>
      </c>
    </row>
    <row r="472" spans="2:3">
      <c r="B472" s="94">
        <f t="shared" si="15"/>
        <v>99.904799999999284</v>
      </c>
      <c r="C472" s="94">
        <f t="shared" si="14"/>
        <v>2.5357629539337405</v>
      </c>
    </row>
    <row r="473" spans="2:3">
      <c r="B473" s="94">
        <f t="shared" si="15"/>
        <v>99.905599999999282</v>
      </c>
      <c r="C473" s="94">
        <f t="shared" si="14"/>
        <v>2.5550672896903728</v>
      </c>
    </row>
    <row r="474" spans="2:3">
      <c r="B474" s="94">
        <f t="shared" si="15"/>
        <v>99.90639999999928</v>
      </c>
      <c r="C474" s="94">
        <f t="shared" si="14"/>
        <v>2.5743538221827769</v>
      </c>
    </row>
    <row r="475" spans="2:3">
      <c r="B475" s="94">
        <f t="shared" si="15"/>
        <v>99.907199999999278</v>
      </c>
      <c r="C475" s="94">
        <f t="shared" ref="C475:C538" si="16">EXP(-((B475-$C$6)^2)/(2*$C$7^2))/(SQRT(2*PI())*$C$7)</f>
        <v>2.5936199391116745</v>
      </c>
    </row>
    <row r="476" spans="2:3">
      <c r="B476" s="94">
        <f t="shared" ref="B476:B539" si="17">B475+$C$87</f>
        <v>99.907999999999276</v>
      </c>
      <c r="C476" s="94">
        <f t="shared" si="16"/>
        <v>2.6128630124781402</v>
      </c>
    </row>
    <row r="477" spans="2:3">
      <c r="B477" s="94">
        <f t="shared" si="17"/>
        <v>99.908799999999275</v>
      </c>
      <c r="C477" s="94">
        <f t="shared" si="16"/>
        <v>2.6320803991413588</v>
      </c>
    </row>
    <row r="478" spans="2:3">
      <c r="B478" s="94">
        <f t="shared" si="17"/>
        <v>99.909599999999273</v>
      </c>
      <c r="C478" s="94">
        <f t="shared" si="16"/>
        <v>2.6512694413854043</v>
      </c>
    </row>
    <row r="479" spans="2:3">
      <c r="B479" s="94">
        <f t="shared" si="17"/>
        <v>99.910399999999271</v>
      </c>
      <c r="C479" s="94">
        <f t="shared" si="16"/>
        <v>2.6704274674948825</v>
      </c>
    </row>
    <row r="480" spans="2:3">
      <c r="B480" s="94">
        <f t="shared" si="17"/>
        <v>99.911199999999269</v>
      </c>
      <c r="C480" s="94">
        <f t="shared" si="16"/>
        <v>2.6895517923392882</v>
      </c>
    </row>
    <row r="481" spans="2:3">
      <c r="B481" s="94">
        <f t="shared" si="17"/>
        <v>99.911999999999267</v>
      </c>
      <c r="C481" s="94">
        <f t="shared" si="16"/>
        <v>2.7086397179659127</v>
      </c>
    </row>
    <row r="482" spans="2:3">
      <c r="B482" s="94">
        <f t="shared" si="17"/>
        <v>99.912799999999265</v>
      </c>
      <c r="C482" s="94">
        <f t="shared" si="16"/>
        <v>2.7276885342011283</v>
      </c>
    </row>
    <row r="483" spans="2:3">
      <c r="B483" s="94">
        <f t="shared" si="17"/>
        <v>99.913599999999263</v>
      </c>
      <c r="C483" s="94">
        <f t="shared" si="16"/>
        <v>2.7466955192598901</v>
      </c>
    </row>
    <row r="484" spans="2:3">
      <c r="B484" s="94">
        <f t="shared" si="17"/>
        <v>99.914399999999262</v>
      </c>
      <c r="C484" s="94">
        <f t="shared" si="16"/>
        <v>2.7656579403632691</v>
      </c>
    </row>
    <row r="485" spans="2:3">
      <c r="B485" s="94">
        <f t="shared" si="17"/>
        <v>99.91519999999926</v>
      </c>
      <c r="C485" s="94">
        <f t="shared" si="16"/>
        <v>2.7845730543638387</v>
      </c>
    </row>
    <row r="486" spans="2:3">
      <c r="B486" s="94">
        <f t="shared" si="17"/>
        <v>99.915999999999258</v>
      </c>
      <c r="C486" s="94">
        <f t="shared" si="16"/>
        <v>2.803438108378729</v>
      </c>
    </row>
    <row r="487" spans="2:3">
      <c r="B487" s="94">
        <f t="shared" si="17"/>
        <v>99.916799999999256</v>
      </c>
      <c r="C487" s="94">
        <f t="shared" si="16"/>
        <v>2.8222503404301555</v>
      </c>
    </row>
    <row r="488" spans="2:3">
      <c r="B488" s="94">
        <f t="shared" si="17"/>
        <v>99.917599999999254</v>
      </c>
      <c r="C488" s="94">
        <f t="shared" si="16"/>
        <v>2.8410069800932258</v>
      </c>
    </row>
    <row r="489" spans="2:3">
      <c r="B489" s="94">
        <f t="shared" si="17"/>
        <v>99.918399999999252</v>
      </c>
      <c r="C489" s="94">
        <f t="shared" si="16"/>
        <v>2.8597052491508359</v>
      </c>
    </row>
    <row r="490" spans="2:3">
      <c r="B490" s="94">
        <f t="shared" si="17"/>
        <v>99.91919999999925</v>
      </c>
      <c r="C490" s="94">
        <f t="shared" si="16"/>
        <v>2.8783423622554247</v>
      </c>
    </row>
    <row r="491" spans="2:3">
      <c r="B491" s="94">
        <f t="shared" si="17"/>
        <v>99.919999999999249</v>
      </c>
      <c r="C491" s="94">
        <f t="shared" si="16"/>
        <v>2.8969155275974123</v>
      </c>
    </row>
    <row r="492" spans="2:3">
      <c r="B492" s="94">
        <f t="shared" si="17"/>
        <v>99.920799999999247</v>
      </c>
      <c r="C492" s="94">
        <f t="shared" si="16"/>
        <v>2.9154219475800773</v>
      </c>
    </row>
    <row r="493" spans="2:3">
      <c r="B493" s="94">
        <f t="shared" si="17"/>
        <v>99.921599999999245</v>
      </c>
      <c r="C493" s="94">
        <f t="shared" si="16"/>
        <v>2.933858819500677</v>
      </c>
    </row>
    <row r="494" spans="2:3">
      <c r="B494" s="94">
        <f t="shared" si="17"/>
        <v>99.922399999999243</v>
      </c>
      <c r="C494" s="94">
        <f t="shared" si="16"/>
        <v>2.9522233362375703</v>
      </c>
    </row>
    <row r="495" spans="2:3">
      <c r="B495" s="94">
        <f t="shared" si="17"/>
        <v>99.923199999999241</v>
      </c>
      <c r="C495" s="94">
        <f t="shared" si="16"/>
        <v>2.9705126869431373</v>
      </c>
    </row>
    <row r="496" spans="2:3">
      <c r="B496" s="94">
        <f t="shared" si="17"/>
        <v>99.923999999999239</v>
      </c>
      <c r="C496" s="94">
        <f t="shared" si="16"/>
        <v>2.9887240577422474</v>
      </c>
    </row>
    <row r="497" spans="2:3">
      <c r="B497" s="94">
        <f t="shared" si="17"/>
        <v>99.924799999999237</v>
      </c>
      <c r="C497" s="94">
        <f t="shared" si="16"/>
        <v>3.0068546324360477</v>
      </c>
    </row>
    <row r="498" spans="2:3">
      <c r="B498" s="94">
        <f t="shared" si="17"/>
        <v>99.925599999999235</v>
      </c>
      <c r="C498" s="94">
        <f t="shared" si="16"/>
        <v>3.0249015932108416</v>
      </c>
    </row>
    <row r="499" spans="2:3">
      <c r="B499" s="94">
        <f t="shared" si="17"/>
        <v>99.926399999999234</v>
      </c>
      <c r="C499" s="94">
        <f t="shared" si="16"/>
        <v>3.0428621213518006</v>
      </c>
    </row>
    <row r="500" spans="2:3">
      <c r="B500" s="94">
        <f t="shared" si="17"/>
        <v>99.927199999999232</v>
      </c>
      <c r="C500" s="94">
        <f t="shared" si="16"/>
        <v>3.0607333979612763</v>
      </c>
    </row>
    <row r="501" spans="2:3">
      <c r="B501" s="94">
        <f t="shared" si="17"/>
        <v>99.92799999999923</v>
      </c>
      <c r="C501" s="94">
        <f t="shared" si="16"/>
        <v>3.0785126046814595</v>
      </c>
    </row>
    <row r="502" spans="2:3">
      <c r="B502" s="94">
        <f t="shared" si="17"/>
        <v>99.928799999999228</v>
      </c>
      <c r="C502" s="94">
        <f t="shared" si="16"/>
        <v>3.0961969244211311</v>
      </c>
    </row>
    <row r="503" spans="2:3">
      <c r="B503" s="94">
        <f t="shared" si="17"/>
        <v>99.929599999999226</v>
      </c>
      <c r="C503" s="94">
        <f t="shared" si="16"/>
        <v>3.1137835420862521</v>
      </c>
    </row>
    <row r="504" spans="2:3">
      <c r="B504" s="94">
        <f t="shared" si="17"/>
        <v>99.930399999999224</v>
      </c>
      <c r="C504" s="94">
        <f t="shared" si="16"/>
        <v>3.1312696453141333</v>
      </c>
    </row>
    <row r="505" spans="2:3">
      <c r="B505" s="94">
        <f t="shared" si="17"/>
        <v>99.931199999999222</v>
      </c>
      <c r="C505" s="94">
        <f t="shared" si="16"/>
        <v>3.1486524252109236</v>
      </c>
    </row>
    <row r="506" spans="2:3">
      <c r="B506" s="94">
        <f t="shared" si="17"/>
        <v>99.931999999999221</v>
      </c>
      <c r="C506" s="94">
        <f t="shared" si="16"/>
        <v>3.1659290770921484</v>
      </c>
    </row>
    <row r="507" spans="2:3">
      <c r="B507" s="94">
        <f t="shared" si="17"/>
        <v>99.932799999999219</v>
      </c>
      <c r="C507" s="94">
        <f t="shared" si="16"/>
        <v>3.1830968012260299</v>
      </c>
    </row>
    <row r="508" spans="2:3">
      <c r="B508" s="94">
        <f t="shared" si="17"/>
        <v>99.933599999999217</v>
      </c>
      <c r="C508" s="94">
        <f t="shared" si="16"/>
        <v>3.200152803579329</v>
      </c>
    </row>
    <row r="509" spans="2:3">
      <c r="B509" s="94">
        <f t="shared" si="17"/>
        <v>99.934399999999215</v>
      </c>
      <c r="C509" s="94">
        <f t="shared" si="16"/>
        <v>3.2170942965654148</v>
      </c>
    </row>
    <row r="510" spans="2:3">
      <c r="B510" s="94">
        <f t="shared" si="17"/>
        <v>99.935199999999213</v>
      </c>
      <c r="C510" s="94">
        <f t="shared" si="16"/>
        <v>3.2339184997943096</v>
      </c>
    </row>
    <row r="511" spans="2:3">
      <c r="B511" s="94">
        <f t="shared" si="17"/>
        <v>99.935999999999211</v>
      </c>
      <c r="C511" s="94">
        <f t="shared" si="16"/>
        <v>3.2506226408244125</v>
      </c>
    </row>
    <row r="512" spans="2:3">
      <c r="B512" s="94">
        <f t="shared" si="17"/>
        <v>99.936799999999209</v>
      </c>
      <c r="C512" s="94">
        <f t="shared" si="16"/>
        <v>3.2672039559156314</v>
      </c>
    </row>
    <row r="513" spans="2:3">
      <c r="B513" s="94">
        <f t="shared" si="17"/>
        <v>99.937599999999208</v>
      </c>
      <c r="C513" s="94">
        <f t="shared" si="16"/>
        <v>3.283659690783638</v>
      </c>
    </row>
    <row r="514" spans="2:3">
      <c r="B514" s="94">
        <f t="shared" si="17"/>
        <v>99.938399999999206</v>
      </c>
      <c r="C514" s="94">
        <f t="shared" si="16"/>
        <v>3.299987101354958</v>
      </c>
    </row>
    <row r="515" spans="2:3">
      <c r="B515" s="94">
        <f t="shared" si="17"/>
        <v>99.939199999999204</v>
      </c>
      <c r="C515" s="94">
        <f t="shared" si="16"/>
        <v>3.3161834545226152</v>
      </c>
    </row>
    <row r="516" spans="2:3">
      <c r="B516" s="94">
        <f t="shared" si="17"/>
        <v>99.939999999999202</v>
      </c>
      <c r="C516" s="94">
        <f t="shared" si="16"/>
        <v>3.3322460289020404</v>
      </c>
    </row>
    <row r="517" spans="2:3">
      <c r="B517" s="94">
        <f t="shared" si="17"/>
        <v>99.9407999999992</v>
      </c>
      <c r="C517" s="94">
        <f t="shared" si="16"/>
        <v>3.3481721155869519</v>
      </c>
    </row>
    <row r="518" spans="2:3">
      <c r="B518" s="94">
        <f t="shared" si="17"/>
        <v>99.941599999999198</v>
      </c>
      <c r="C518" s="94">
        <f t="shared" si="16"/>
        <v>3.3639590189049215</v>
      </c>
    </row>
    <row r="519" spans="2:3">
      <c r="B519" s="94">
        <f t="shared" si="17"/>
        <v>99.942399999999196</v>
      </c>
      <c r="C519" s="94">
        <f t="shared" si="16"/>
        <v>3.379604057172326</v>
      </c>
    </row>
    <row r="520" spans="2:3">
      <c r="B520" s="94">
        <f t="shared" si="17"/>
        <v>99.943199999999194</v>
      </c>
      <c r="C520" s="94">
        <f t="shared" si="16"/>
        <v>3.3951045634484038</v>
      </c>
    </row>
    <row r="521" spans="2:3">
      <c r="B521" s="94">
        <f t="shared" si="17"/>
        <v>99.943999999999193</v>
      </c>
      <c r="C521" s="94">
        <f t="shared" si="16"/>
        <v>3.4104578862881056</v>
      </c>
    </row>
    <row r="522" spans="2:3">
      <c r="B522" s="94">
        <f t="shared" si="17"/>
        <v>99.944799999999191</v>
      </c>
      <c r="C522" s="94">
        <f t="shared" si="16"/>
        <v>3.4256613904934587</v>
      </c>
    </row>
    <row r="523" spans="2:3">
      <c r="B523" s="94">
        <f t="shared" si="17"/>
        <v>99.945599999999189</v>
      </c>
      <c r="C523" s="94">
        <f t="shared" si="16"/>
        <v>3.4407124578631412</v>
      </c>
    </row>
    <row r="524" spans="2:3">
      <c r="B524" s="94">
        <f t="shared" si="17"/>
        <v>99.946399999999187</v>
      </c>
      <c r="C524" s="94">
        <f t="shared" si="16"/>
        <v>3.4556084879399664</v>
      </c>
    </row>
    <row r="525" spans="2:3">
      <c r="B525" s="94">
        <f t="shared" si="17"/>
        <v>99.947199999999185</v>
      </c>
      <c r="C525" s="94">
        <f t="shared" si="16"/>
        <v>3.470346898755992</v>
      </c>
    </row>
    <row r="526" spans="2:3">
      <c r="B526" s="94">
        <f t="shared" si="17"/>
        <v>99.947999999999183</v>
      </c>
      <c r="C526" s="94">
        <f t="shared" si="16"/>
        <v>3.4849251275749449</v>
      </c>
    </row>
    <row r="527" spans="2:3">
      <c r="B527" s="94">
        <f t="shared" si="17"/>
        <v>99.948799999999181</v>
      </c>
      <c r="C527" s="94">
        <f t="shared" si="16"/>
        <v>3.4993406316316711</v>
      </c>
    </row>
    <row r="528" spans="2:3">
      <c r="B528" s="94">
        <f t="shared" si="17"/>
        <v>99.94959999999918</v>
      </c>
      <c r="C528" s="94">
        <f t="shared" si="16"/>
        <v>3.5135908888683112</v>
      </c>
    </row>
    <row r="529" spans="2:3">
      <c r="B529" s="94">
        <f t="shared" si="17"/>
        <v>99.950399999999178</v>
      </c>
      <c r="C529" s="94">
        <f t="shared" si="16"/>
        <v>3.5276733986669049</v>
      </c>
    </row>
    <row r="530" spans="2:3">
      <c r="B530" s="94">
        <f t="shared" si="17"/>
        <v>99.951199999999176</v>
      </c>
      <c r="C530" s="94">
        <f t="shared" si="16"/>
        <v>3.5415856825781304</v>
      </c>
    </row>
    <row r="531" spans="2:3">
      <c r="B531" s="94">
        <f t="shared" si="17"/>
        <v>99.951999999999174</v>
      </c>
      <c r="C531" s="94">
        <f t="shared" si="16"/>
        <v>3.5553252850458743</v>
      </c>
    </row>
    <row r="532" spans="2:3">
      <c r="B532" s="94">
        <f t="shared" si="17"/>
        <v>99.952799999999172</v>
      </c>
      <c r="C532" s="94">
        <f t="shared" si="16"/>
        <v>3.5688897741273471</v>
      </c>
    </row>
    <row r="533" spans="2:3">
      <c r="B533" s="94">
        <f t="shared" si="17"/>
        <v>99.95359999999917</v>
      </c>
      <c r="C533" s="94">
        <f t="shared" si="16"/>
        <v>3.5822767422084452</v>
      </c>
    </row>
    <row r="534" spans="2:3">
      <c r="B534" s="94">
        <f t="shared" si="17"/>
        <v>99.954399999999168</v>
      </c>
      <c r="C534" s="94">
        <f t="shared" si="16"/>
        <v>3.5954838067140606</v>
      </c>
    </row>
    <row r="535" spans="2:3">
      <c r="B535" s="94">
        <f t="shared" si="17"/>
        <v>99.955199999999166</v>
      </c>
      <c r="C535" s="94">
        <f t="shared" si="16"/>
        <v>3.6085086108130584</v>
      </c>
    </row>
    <row r="536" spans="2:3">
      <c r="B536" s="94">
        <f t="shared" si="17"/>
        <v>99.955999999999165</v>
      </c>
      <c r="C536" s="94">
        <f t="shared" si="16"/>
        <v>3.6213488241176117</v>
      </c>
    </row>
    <row r="537" spans="2:3">
      <c r="B537" s="94">
        <f t="shared" si="17"/>
        <v>99.956799999999163</v>
      </c>
      <c r="C537" s="94">
        <f t="shared" si="16"/>
        <v>3.6340021433766285</v>
      </c>
    </row>
    <row r="538" spans="2:3">
      <c r="B538" s="94">
        <f t="shared" si="17"/>
        <v>99.957599999999161</v>
      </c>
      <c r="C538" s="94">
        <f t="shared" si="16"/>
        <v>3.6464662931629603</v>
      </c>
    </row>
    <row r="539" spans="2:3">
      <c r="B539" s="94">
        <f t="shared" si="17"/>
        <v>99.958399999999159</v>
      </c>
      <c r="C539" s="94">
        <f t="shared" ref="C539:C602" si="18">EXP(-((B539-$C$6)^2)/(2*$C$7^2))/(SQRT(2*PI())*$C$7)</f>
        <v>3.6587390265541164</v>
      </c>
    </row>
    <row r="540" spans="2:3">
      <c r="B540" s="94">
        <f t="shared" ref="B540:B603" si="19">B539+$C$87</f>
        <v>99.959199999999157</v>
      </c>
      <c r="C540" s="94">
        <f t="shared" si="18"/>
        <v>3.670818125806202</v>
      </c>
    </row>
    <row r="541" spans="2:3">
      <c r="B541" s="94">
        <f t="shared" si="19"/>
        <v>99.959999999999155</v>
      </c>
      <c r="C541" s="94">
        <f t="shared" si="18"/>
        <v>3.6827014030207903</v>
      </c>
    </row>
    <row r="542" spans="2:3">
      <c r="B542" s="94">
        <f t="shared" si="19"/>
        <v>99.960799999999153</v>
      </c>
      <c r="C542" s="94">
        <f t="shared" si="18"/>
        <v>3.6943867008044515</v>
      </c>
    </row>
    <row r="543" spans="2:3">
      <c r="B543" s="94">
        <f t="shared" si="19"/>
        <v>99.961599999999152</v>
      </c>
      <c r="C543" s="94">
        <f t="shared" si="18"/>
        <v>3.705871892920662</v>
      </c>
    </row>
    <row r="544" spans="2:3">
      <c r="B544" s="94">
        <f t="shared" si="19"/>
        <v>99.96239999999915</v>
      </c>
      <c r="C544" s="94">
        <f t="shared" si="18"/>
        <v>3.7171548849338198</v>
      </c>
    </row>
    <row r="545" spans="2:3">
      <c r="B545" s="94">
        <f t="shared" si="19"/>
        <v>99.963199999999148</v>
      </c>
      <c r="C545" s="94">
        <f t="shared" si="18"/>
        <v>3.7282336148450854</v>
      </c>
    </row>
    <row r="546" spans="2:3">
      <c r="B546" s="94">
        <f t="shared" si="19"/>
        <v>99.963999999999146</v>
      </c>
      <c r="C546" s="94">
        <f t="shared" si="18"/>
        <v>3.7391060537197882</v>
      </c>
    </row>
    <row r="547" spans="2:3">
      <c r="B547" s="94">
        <f t="shared" si="19"/>
        <v>99.964799999999144</v>
      </c>
      <c r="C547" s="94">
        <f t="shared" si="18"/>
        <v>3.7497702063061267</v>
      </c>
    </row>
    <row r="548" spans="2:3">
      <c r="B548" s="94">
        <f t="shared" si="19"/>
        <v>99.965599999999142</v>
      </c>
      <c r="C548" s="94">
        <f t="shared" si="18"/>
        <v>3.760224111644896</v>
      </c>
    </row>
    <row r="549" spans="2:3">
      <c r="B549" s="94">
        <f t="shared" si="19"/>
        <v>99.96639999999914</v>
      </c>
      <c r="C549" s="94">
        <f t="shared" si="18"/>
        <v>3.7704658436699909</v>
      </c>
    </row>
    <row r="550" spans="2:3">
      <c r="B550" s="94">
        <f t="shared" si="19"/>
        <v>99.967199999999139</v>
      </c>
      <c r="C550" s="94">
        <f t="shared" si="18"/>
        <v>3.780493511799413</v>
      </c>
    </row>
    <row r="551" spans="2:3">
      <c r="B551" s="94">
        <f t="shared" si="19"/>
        <v>99.967999999999137</v>
      </c>
      <c r="C551" s="94">
        <f t="shared" si="18"/>
        <v>3.7903052615165453</v>
      </c>
    </row>
    <row r="552" spans="2:3">
      <c r="B552" s="94">
        <f t="shared" si="19"/>
        <v>99.968799999999135</v>
      </c>
      <c r="C552" s="94">
        <f t="shared" si="18"/>
        <v>3.79989927494143</v>
      </c>
    </row>
    <row r="553" spans="2:3">
      <c r="B553" s="94">
        <f t="shared" si="19"/>
        <v>99.969599999999133</v>
      </c>
      <c r="C553" s="94">
        <f t="shared" si="18"/>
        <v>3.8092737713918097</v>
      </c>
    </row>
    <row r="554" spans="2:3">
      <c r="B554" s="94">
        <f t="shared" si="19"/>
        <v>99.970399999999131</v>
      </c>
      <c r="C554" s="94">
        <f t="shared" si="18"/>
        <v>3.8184270079336904</v>
      </c>
    </row>
    <row r="555" spans="2:3">
      <c r="B555" s="94">
        <f t="shared" si="19"/>
        <v>99.971199999999129</v>
      </c>
      <c r="C555" s="94">
        <f t="shared" si="18"/>
        <v>3.8273572799211868</v>
      </c>
    </row>
    <row r="556" spans="2:3">
      <c r="B556" s="94">
        <f t="shared" si="19"/>
        <v>99.971999999999127</v>
      </c>
      <c r="C556" s="94">
        <f t="shared" si="18"/>
        <v>3.8360629215254121</v>
      </c>
    </row>
    <row r="557" spans="2:3">
      <c r="B557" s="94">
        <f t="shared" si="19"/>
        <v>99.972799999999125</v>
      </c>
      <c r="C557" s="94">
        <f t="shared" si="18"/>
        <v>3.8445423062521913</v>
      </c>
    </row>
    <row r="558" spans="2:3">
      <c r="B558" s="94">
        <f t="shared" si="19"/>
        <v>99.973599999999124</v>
      </c>
      <c r="C558" s="94">
        <f t="shared" si="18"/>
        <v>3.8527938474483623</v>
      </c>
    </row>
    <row r="559" spans="2:3">
      <c r="B559" s="94">
        <f t="shared" si="19"/>
        <v>99.974399999999122</v>
      </c>
      <c r="C559" s="94">
        <f t="shared" si="18"/>
        <v>3.8608159987964559</v>
      </c>
    </row>
    <row r="560" spans="2:3">
      <c r="B560" s="94">
        <f t="shared" si="19"/>
        <v>99.97519999999912</v>
      </c>
      <c r="C560" s="94">
        <f t="shared" si="18"/>
        <v>3.8686072547975274</v>
      </c>
    </row>
    <row r="561" spans="2:3">
      <c r="B561" s="94">
        <f t="shared" si="19"/>
        <v>99.975999999999118</v>
      </c>
      <c r="C561" s="94">
        <f t="shared" si="18"/>
        <v>3.8761661512419368</v>
      </c>
    </row>
    <row r="562" spans="2:3">
      <c r="B562" s="94">
        <f t="shared" si="19"/>
        <v>99.976799999999116</v>
      </c>
      <c r="C562" s="94">
        <f t="shared" si="18"/>
        <v>3.8834912656678653</v>
      </c>
    </row>
    <row r="563" spans="2:3">
      <c r="B563" s="94">
        <f t="shared" si="19"/>
        <v>99.977599999999114</v>
      </c>
      <c r="C563" s="94">
        <f t="shared" si="18"/>
        <v>3.8905812178073784</v>
      </c>
    </row>
    <row r="564" spans="2:3">
      <c r="B564" s="94">
        <f t="shared" si="19"/>
        <v>99.978399999999112</v>
      </c>
      <c r="C564" s="94">
        <f t="shared" si="18"/>
        <v>3.8974346700198224</v>
      </c>
    </row>
    <row r="565" spans="2:3">
      <c r="B565" s="94">
        <f t="shared" si="19"/>
        <v>99.979199999999111</v>
      </c>
      <c r="C565" s="94">
        <f t="shared" si="18"/>
        <v>3.9040503277123793</v>
      </c>
    </row>
    <row r="566" spans="2:3">
      <c r="B566" s="94">
        <f t="shared" si="19"/>
        <v>99.979999999999109</v>
      </c>
      <c r="C566" s="94">
        <f t="shared" si="18"/>
        <v>3.9104269397475884</v>
      </c>
    </row>
    <row r="567" spans="2:3">
      <c r="B567" s="94">
        <f t="shared" si="19"/>
        <v>99.980799999999107</v>
      </c>
      <c r="C567" s="94">
        <f t="shared" si="18"/>
        <v>3.9165632988376542</v>
      </c>
    </row>
    <row r="568" spans="2:3">
      <c r="B568" s="94">
        <f t="shared" si="19"/>
        <v>99.981599999999105</v>
      </c>
      <c r="C568" s="94">
        <f t="shared" si="18"/>
        <v>3.9224582419253697</v>
      </c>
    </row>
    <row r="569" spans="2:3">
      <c r="B569" s="94">
        <f t="shared" si="19"/>
        <v>99.982399999999103</v>
      </c>
      <c r="C569" s="94">
        <f t="shared" si="18"/>
        <v>3.9281106505514853</v>
      </c>
    </row>
    <row r="570" spans="2:3">
      <c r="B570" s="94">
        <f t="shared" si="19"/>
        <v>99.983199999999101</v>
      </c>
      <c r="C570" s="94">
        <f t="shared" si="18"/>
        <v>3.9335194512083582</v>
      </c>
    </row>
    <row r="571" spans="2:3">
      <c r="B571" s="94">
        <f t="shared" si="19"/>
        <v>99.983999999999099</v>
      </c>
      <c r="C571" s="94">
        <f t="shared" si="18"/>
        <v>3.9386836156797327</v>
      </c>
    </row>
    <row r="572" spans="2:3">
      <c r="B572" s="94">
        <f t="shared" si="19"/>
        <v>99.984799999999098</v>
      </c>
      <c r="C572" s="94">
        <f t="shared" si="18"/>
        <v>3.9436021613664947</v>
      </c>
    </row>
    <row r="573" spans="2:3">
      <c r="B573" s="94">
        <f t="shared" si="19"/>
        <v>99.985599999999096</v>
      </c>
      <c r="C573" s="94">
        <f t="shared" si="18"/>
        <v>3.9482741515982558</v>
      </c>
    </row>
    <row r="574" spans="2:3">
      <c r="B574" s="94">
        <f t="shared" si="19"/>
        <v>99.986399999999094</v>
      </c>
      <c r="C574" s="94">
        <f t="shared" si="18"/>
        <v>3.9526986959306352</v>
      </c>
    </row>
    <row r="575" spans="2:3">
      <c r="B575" s="94">
        <f t="shared" si="19"/>
        <v>99.987199999999092</v>
      </c>
      <c r="C575" s="94">
        <f t="shared" si="18"/>
        <v>3.9568749504280989</v>
      </c>
    </row>
    <row r="576" spans="2:3">
      <c r="B576" s="94">
        <f t="shared" si="19"/>
        <v>99.98799999999909</v>
      </c>
      <c r="C576" s="94">
        <f t="shared" si="18"/>
        <v>3.9608021179322361</v>
      </c>
    </row>
    <row r="577" spans="2:3">
      <c r="B577" s="94">
        <f t="shared" si="19"/>
        <v>99.988799999999088</v>
      </c>
      <c r="C577" s="94">
        <f t="shared" si="18"/>
        <v>3.9644794483153505</v>
      </c>
    </row>
    <row r="578" spans="2:3">
      <c r="B578" s="94">
        <f t="shared" si="19"/>
        <v>99.989599999999086</v>
      </c>
      <c r="C578" s="94">
        <f t="shared" si="18"/>
        <v>3.967906238719257</v>
      </c>
    </row>
    <row r="579" spans="2:3">
      <c r="B579" s="94">
        <f t="shared" si="19"/>
        <v>99.990399999999084</v>
      </c>
      <c r="C579" s="94">
        <f t="shared" si="18"/>
        <v>3.971081833779174</v>
      </c>
    </row>
    <row r="580" spans="2:3">
      <c r="B580" s="94">
        <f t="shared" si="19"/>
        <v>99.991199999999083</v>
      </c>
      <c r="C580" s="94">
        <f t="shared" si="18"/>
        <v>3.974005625832612</v>
      </c>
    </row>
    <row r="581" spans="2:3">
      <c r="B581" s="94">
        <f t="shared" si="19"/>
        <v>99.991999999999081</v>
      </c>
      <c r="C581" s="94">
        <f t="shared" si="18"/>
        <v>3.9766770551131647</v>
      </c>
    </row>
    <row r="582" spans="2:3">
      <c r="B582" s="94">
        <f t="shared" si="19"/>
        <v>99.992799999999079</v>
      </c>
      <c r="C582" s="94">
        <f t="shared" si="18"/>
        <v>3.9790956099291197</v>
      </c>
    </row>
    <row r="583" spans="2:3">
      <c r="B583" s="94">
        <f t="shared" si="19"/>
        <v>99.993599999999077</v>
      </c>
      <c r="C583" s="94">
        <f t="shared" si="18"/>
        <v>3.981260826826809</v>
      </c>
    </row>
    <row r="584" spans="2:3">
      <c r="B584" s="94">
        <f t="shared" si="19"/>
        <v>99.994399999999075</v>
      </c>
      <c r="C584" s="94">
        <f t="shared" si="18"/>
        <v>3.9831722907386147</v>
      </c>
    </row>
    <row r="585" spans="2:3">
      <c r="B585" s="94">
        <f t="shared" si="19"/>
        <v>99.995199999999073</v>
      </c>
      <c r="C585" s="94">
        <f t="shared" si="18"/>
        <v>3.9848296351155823</v>
      </c>
    </row>
    <row r="586" spans="2:3">
      <c r="B586" s="94">
        <f t="shared" si="19"/>
        <v>99.995999999999071</v>
      </c>
      <c r="C586" s="94">
        <f t="shared" si="18"/>
        <v>3.9862325420445694</v>
      </c>
    </row>
    <row r="587" spans="2:3">
      <c r="B587" s="94">
        <f t="shared" si="19"/>
        <v>99.99679999999907</v>
      </c>
      <c r="C587" s="94">
        <f t="shared" si="18"/>
        <v>3.9873807423498797</v>
      </c>
    </row>
    <row r="588" spans="2:3">
      <c r="B588" s="94">
        <f t="shared" si="19"/>
        <v>99.997599999999068</v>
      </c>
      <c r="C588" s="94">
        <f t="shared" si="18"/>
        <v>3.9882740156793388</v>
      </c>
    </row>
    <row r="589" spans="2:3">
      <c r="B589" s="94">
        <f t="shared" si="19"/>
        <v>99.998399999999066</v>
      </c>
      <c r="C589" s="94">
        <f t="shared" si="18"/>
        <v>3.9889121905747742</v>
      </c>
    </row>
    <row r="590" spans="2:3">
      <c r="B590" s="94">
        <f t="shared" si="19"/>
        <v>99.999199999999064</v>
      </c>
      <c r="C590" s="94">
        <f t="shared" si="18"/>
        <v>3.9892951445268627</v>
      </c>
    </row>
    <row r="591" spans="2:3">
      <c r="B591" s="94">
        <f t="shared" si="19"/>
        <v>99.999999999999062</v>
      </c>
      <c r="C591" s="94">
        <f t="shared" si="18"/>
        <v>3.9894228040143269</v>
      </c>
    </row>
    <row r="592" spans="2:3">
      <c r="B592" s="94">
        <f t="shared" si="19"/>
        <v>100.00079999999906</v>
      </c>
      <c r="C592" s="94">
        <f t="shared" si="18"/>
        <v>3.9892951445274609</v>
      </c>
    </row>
    <row r="593" spans="2:3">
      <c r="B593" s="94">
        <f t="shared" si="19"/>
        <v>100.00159999999906</v>
      </c>
      <c r="C593" s="94">
        <f t="shared" si="18"/>
        <v>3.9889121905759715</v>
      </c>
    </row>
    <row r="594" spans="2:3">
      <c r="B594" s="94">
        <f t="shared" si="19"/>
        <v>100.00239999999906</v>
      </c>
      <c r="C594" s="94">
        <f t="shared" si="18"/>
        <v>3.9882740156811343</v>
      </c>
    </row>
    <row r="595" spans="2:3">
      <c r="B595" s="94">
        <f t="shared" si="19"/>
        <v>100.00319999999905</v>
      </c>
      <c r="C595" s="94">
        <f t="shared" si="18"/>
        <v>3.9873807423522734</v>
      </c>
    </row>
    <row r="596" spans="2:3">
      <c r="B596" s="94">
        <f t="shared" si="19"/>
        <v>100.00399999999905</v>
      </c>
      <c r="C596" s="94">
        <f t="shared" si="18"/>
        <v>3.9862325420475604</v>
      </c>
    </row>
    <row r="597" spans="2:3">
      <c r="B597" s="94">
        <f t="shared" si="19"/>
        <v>100.00479999999905</v>
      </c>
      <c r="C597" s="94">
        <f t="shared" si="18"/>
        <v>3.9848296351191705</v>
      </c>
    </row>
    <row r="598" spans="2:3">
      <c r="B598" s="94">
        <f t="shared" si="19"/>
        <v>100.00559999999905</v>
      </c>
      <c r="C598" s="94">
        <f t="shared" si="18"/>
        <v>3.9831722907427989</v>
      </c>
    </row>
    <row r="599" spans="2:3">
      <c r="B599" s="94">
        <f t="shared" si="19"/>
        <v>100.00639999999905</v>
      </c>
      <c r="C599" s="94">
        <f t="shared" si="18"/>
        <v>3.9812608268315888</v>
      </c>
    </row>
    <row r="600" spans="2:3">
      <c r="B600" s="94">
        <f t="shared" si="19"/>
        <v>100.00719999999905</v>
      </c>
      <c r="C600" s="94">
        <f t="shared" si="18"/>
        <v>3.9790956099344941</v>
      </c>
    </row>
    <row r="601" spans="2:3">
      <c r="B601" s="94">
        <f t="shared" si="19"/>
        <v>100.00799999999904</v>
      </c>
      <c r="C601" s="94">
        <f t="shared" si="18"/>
        <v>3.9766770551191319</v>
      </c>
    </row>
    <row r="602" spans="2:3">
      <c r="B602" s="94">
        <f t="shared" si="19"/>
        <v>100.00879999999904</v>
      </c>
      <c r="C602" s="94">
        <f t="shared" si="18"/>
        <v>3.9740056258391721</v>
      </c>
    </row>
    <row r="603" spans="2:3">
      <c r="B603" s="94">
        <f t="shared" si="19"/>
        <v>100.00959999999904</v>
      </c>
      <c r="C603" s="94">
        <f t="shared" ref="C603:C666" si="20">EXP(-((B603-$C$6)^2)/(2*$C$7^2))/(SQRT(2*PI())*$C$7)</f>
        <v>3.9710818337863252</v>
      </c>
    </row>
    <row r="604" spans="2:3">
      <c r="B604" s="94">
        <f t="shared" ref="B604:B667" si="21">B603+$C$87</f>
        <v>100.01039999999904</v>
      </c>
      <c r="C604" s="94">
        <f t="shared" si="20"/>
        <v>3.9679062387269979</v>
      </c>
    </row>
    <row r="605" spans="2:3">
      <c r="B605" s="94">
        <f t="shared" si="21"/>
        <v>100.01119999999904</v>
      </c>
      <c r="C605" s="94">
        <f t="shared" si="20"/>
        <v>3.9644794483236794</v>
      </c>
    </row>
    <row r="606" spans="2:3">
      <c r="B606" s="94">
        <f t="shared" si="21"/>
        <v>100.01199999999903</v>
      </c>
      <c r="C606" s="94">
        <f t="shared" si="20"/>
        <v>3.9608021179411517</v>
      </c>
    </row>
    <row r="607" spans="2:3">
      <c r="B607" s="94">
        <f t="shared" si="21"/>
        <v>100.01279999999903</v>
      </c>
      <c r="C607" s="94">
        <f t="shared" si="20"/>
        <v>3.9568749504376002</v>
      </c>
    </row>
    <row r="608" spans="2:3">
      <c r="B608" s="94">
        <f t="shared" si="21"/>
        <v>100.01359999999903</v>
      </c>
      <c r="C608" s="94">
        <f t="shared" si="20"/>
        <v>3.9526986959407191</v>
      </c>
    </row>
    <row r="609" spans="2:3">
      <c r="B609" s="94">
        <f t="shared" si="21"/>
        <v>100.01439999999903</v>
      </c>
      <c r="C609" s="94">
        <f t="shared" si="20"/>
        <v>3.948274151608921</v>
      </c>
    </row>
    <row r="610" spans="2:3">
      <c r="B610" s="94">
        <f t="shared" si="21"/>
        <v>100.01519999999903</v>
      </c>
      <c r="C610" s="94">
        <f t="shared" si="20"/>
        <v>3.9436021613777386</v>
      </c>
    </row>
    <row r="611" spans="2:3">
      <c r="B611" s="94">
        <f t="shared" si="21"/>
        <v>100.01599999999902</v>
      </c>
      <c r="C611" s="94">
        <f t="shared" si="20"/>
        <v>3.9386836156915543</v>
      </c>
    </row>
    <row r="612" spans="2:3">
      <c r="B612" s="94">
        <f t="shared" si="21"/>
        <v>100.01679999999902</v>
      </c>
      <c r="C612" s="94">
        <f t="shared" si="20"/>
        <v>3.9335194512207541</v>
      </c>
    </row>
    <row r="613" spans="2:3">
      <c r="B613" s="94">
        <f t="shared" si="21"/>
        <v>100.01759999999902</v>
      </c>
      <c r="C613" s="94">
        <f t="shared" si="20"/>
        <v>3.9281106505644541</v>
      </c>
    </row>
    <row r="614" spans="2:3">
      <c r="B614" s="94">
        <f t="shared" si="21"/>
        <v>100.01839999999902</v>
      </c>
      <c r="C614" s="94">
        <f t="shared" si="20"/>
        <v>3.9224582419389082</v>
      </c>
    </row>
    <row r="615" spans="2:3">
      <c r="B615" s="94">
        <f t="shared" si="21"/>
        <v>100.01919999999902</v>
      </c>
      <c r="C615" s="94">
        <f t="shared" si="20"/>
        <v>3.9165632988517602</v>
      </c>
    </row>
    <row r="616" spans="2:3">
      <c r="B616" s="94">
        <f t="shared" si="21"/>
        <v>100.01999999999902</v>
      </c>
      <c r="C616" s="94">
        <f t="shared" si="20"/>
        <v>3.9104269397622589</v>
      </c>
    </row>
    <row r="617" spans="2:3">
      <c r="B617" s="94">
        <f t="shared" si="21"/>
        <v>100.02079999999901</v>
      </c>
      <c r="C617" s="94">
        <f t="shared" si="20"/>
        <v>3.904050327727612</v>
      </c>
    </row>
    <row r="618" spans="2:3">
      <c r="B618" s="94">
        <f t="shared" si="21"/>
        <v>100.02159999999901</v>
      </c>
      <c r="C618" s="94">
        <f t="shared" si="20"/>
        <v>3.8974346700356142</v>
      </c>
    </row>
    <row r="619" spans="2:3">
      <c r="B619" s="94">
        <f t="shared" si="21"/>
        <v>100.02239999999901</v>
      </c>
      <c r="C619" s="94">
        <f t="shared" si="20"/>
        <v>3.8905812178237262</v>
      </c>
    </row>
    <row r="620" spans="2:3">
      <c r="B620" s="94">
        <f t="shared" si="21"/>
        <v>100.02319999999901</v>
      </c>
      <c r="C620" s="94">
        <f t="shared" si="20"/>
        <v>3.883491265684766</v>
      </c>
    </row>
    <row r="621" spans="2:3">
      <c r="B621" s="94">
        <f t="shared" si="21"/>
        <v>100.02399999999901</v>
      </c>
      <c r="C621" s="94">
        <f t="shared" si="20"/>
        <v>3.8761661512593868</v>
      </c>
    </row>
    <row r="622" spans="2:3">
      <c r="B622" s="94">
        <f t="shared" si="21"/>
        <v>100.024799999999</v>
      </c>
      <c r="C622" s="94">
        <f t="shared" si="20"/>
        <v>3.8686072548155246</v>
      </c>
    </row>
    <row r="623" spans="2:3">
      <c r="B623" s="94">
        <f t="shared" si="21"/>
        <v>100.025599999999</v>
      </c>
      <c r="C623" s="94">
        <f t="shared" si="20"/>
        <v>3.8608159988149962</v>
      </c>
    </row>
    <row r="624" spans="2:3">
      <c r="B624" s="94">
        <f t="shared" si="21"/>
        <v>100.026399999999</v>
      </c>
      <c r="C624" s="94">
        <f t="shared" si="20"/>
        <v>3.8527938474674421</v>
      </c>
    </row>
    <row r="625" spans="2:3">
      <c r="B625" s="94">
        <f t="shared" si="21"/>
        <v>100.027199999999</v>
      </c>
      <c r="C625" s="94">
        <f t="shared" si="20"/>
        <v>3.8445423062718067</v>
      </c>
    </row>
    <row r="626" spans="2:3">
      <c r="B626" s="94">
        <f t="shared" si="21"/>
        <v>100.027999999999</v>
      </c>
      <c r="C626" s="94">
        <f t="shared" si="20"/>
        <v>3.8360629215455604</v>
      </c>
    </row>
    <row r="627" spans="2:3">
      <c r="B627" s="94">
        <f t="shared" si="21"/>
        <v>100.02879999999899</v>
      </c>
      <c r="C627" s="94">
        <f t="shared" si="20"/>
        <v>3.8273572799418636</v>
      </c>
    </row>
    <row r="628" spans="2:3">
      <c r="B628" s="94">
        <f t="shared" si="21"/>
        <v>100.02959999999899</v>
      </c>
      <c r="C628" s="94">
        <f t="shared" si="20"/>
        <v>3.8184270079548925</v>
      </c>
    </row>
    <row r="629" spans="2:3">
      <c r="B629" s="94">
        <f t="shared" si="21"/>
        <v>100.03039999999899</v>
      </c>
      <c r="C629" s="94">
        <f t="shared" si="20"/>
        <v>3.8092737714135323</v>
      </c>
    </row>
    <row r="630" spans="2:3">
      <c r="B630" s="94">
        <f t="shared" si="21"/>
        <v>100.03119999999899</v>
      </c>
      <c r="C630" s="94">
        <f t="shared" si="20"/>
        <v>3.7998992749636691</v>
      </c>
    </row>
    <row r="631" spans="2:3">
      <c r="B631" s="94">
        <f t="shared" si="21"/>
        <v>100.03199999999899</v>
      </c>
      <c r="C631" s="94">
        <f t="shared" si="20"/>
        <v>3.7903052615392974</v>
      </c>
    </row>
    <row r="632" spans="2:3">
      <c r="B632" s="94">
        <f t="shared" si="21"/>
        <v>100.03279999999899</v>
      </c>
      <c r="C632" s="94">
        <f t="shared" si="20"/>
        <v>3.7804935118226735</v>
      </c>
    </row>
    <row r="633" spans="2:3">
      <c r="B633" s="94">
        <f t="shared" si="21"/>
        <v>100.03359999999898</v>
      </c>
      <c r="C633" s="94">
        <f t="shared" si="20"/>
        <v>3.7704658436937555</v>
      </c>
    </row>
    <row r="634" spans="2:3">
      <c r="B634" s="94">
        <f t="shared" si="21"/>
        <v>100.03439999999898</v>
      </c>
      <c r="C634" s="94">
        <f t="shared" si="20"/>
        <v>3.7602241116691602</v>
      </c>
    </row>
    <row r="635" spans="2:3">
      <c r="B635" s="94">
        <f t="shared" si="21"/>
        <v>100.03519999999898</v>
      </c>
      <c r="C635" s="94">
        <f t="shared" si="20"/>
        <v>3.749770206330886</v>
      </c>
    </row>
    <row r="636" spans="2:3">
      <c r="B636" s="94">
        <f t="shared" si="21"/>
        <v>100.03599999999898</v>
      </c>
      <c r="C636" s="94">
        <f t="shared" si="20"/>
        <v>3.7391060537450382</v>
      </c>
    </row>
    <row r="637" spans="2:3">
      <c r="B637" s="94">
        <f t="shared" si="21"/>
        <v>100.03679999999898</v>
      </c>
      <c r="C637" s="94">
        <f t="shared" si="20"/>
        <v>3.7282336148708217</v>
      </c>
    </row>
    <row r="638" spans="2:3">
      <c r="B638" s="94">
        <f t="shared" si="21"/>
        <v>100.03759999999897</v>
      </c>
      <c r="C638" s="94">
        <f t="shared" si="20"/>
        <v>3.7171548849600375</v>
      </c>
    </row>
    <row r="639" spans="2:3">
      <c r="B639" s="94">
        <f t="shared" si="21"/>
        <v>100.03839999999897</v>
      </c>
      <c r="C639" s="94">
        <f t="shared" si="20"/>
        <v>3.7058718929473562</v>
      </c>
    </row>
    <row r="640" spans="2:3">
      <c r="B640" s="94">
        <f t="shared" si="21"/>
        <v>100.03919999999897</v>
      </c>
      <c r="C640" s="94">
        <f t="shared" si="20"/>
        <v>3.6943867008316169</v>
      </c>
    </row>
    <row r="641" spans="2:3">
      <c r="B641" s="94">
        <f t="shared" si="21"/>
        <v>100.03999999999897</v>
      </c>
      <c r="C641" s="94">
        <f t="shared" si="20"/>
        <v>3.6827014030484229</v>
      </c>
    </row>
    <row r="642" spans="2:3">
      <c r="B642" s="94">
        <f t="shared" si="21"/>
        <v>100.04079999999897</v>
      </c>
      <c r="C642" s="94">
        <f t="shared" si="20"/>
        <v>3.670818125834296</v>
      </c>
    </row>
    <row r="643" spans="2:3">
      <c r="B643" s="94">
        <f t="shared" si="21"/>
        <v>100.04159999999897</v>
      </c>
      <c r="C643" s="94">
        <f t="shared" si="20"/>
        <v>3.6587390265826674</v>
      </c>
    </row>
    <row r="644" spans="2:3">
      <c r="B644" s="94">
        <f t="shared" si="21"/>
        <v>100.04239999999896</v>
      </c>
      <c r="C644" s="94">
        <f t="shared" si="20"/>
        <v>3.6464662931919625</v>
      </c>
    </row>
    <row r="645" spans="2:3">
      <c r="B645" s="94">
        <f t="shared" si="21"/>
        <v>100.04319999999896</v>
      </c>
      <c r="C645" s="94">
        <f t="shared" si="20"/>
        <v>3.6340021434060774</v>
      </c>
    </row>
    <row r="646" spans="2:3">
      <c r="B646" s="94">
        <f t="shared" si="21"/>
        <v>100.04399999999896</v>
      </c>
      <c r="C646" s="94">
        <f t="shared" si="20"/>
        <v>3.6213488241475011</v>
      </c>
    </row>
    <row r="647" spans="2:3">
      <c r="B647" s="94">
        <f t="shared" si="21"/>
        <v>100.04479999999896</v>
      </c>
      <c r="C647" s="94">
        <f t="shared" si="20"/>
        <v>3.6085086108433826</v>
      </c>
    </row>
    <row r="648" spans="2:3">
      <c r="B648" s="94">
        <f t="shared" si="21"/>
        <v>100.04559999999896</v>
      </c>
      <c r="C648" s="94">
        <f t="shared" si="20"/>
        <v>3.5954838067448156</v>
      </c>
    </row>
    <row r="649" spans="2:3">
      <c r="B649" s="94">
        <f t="shared" si="21"/>
        <v>100.04639999999895</v>
      </c>
      <c r="C649" s="94">
        <f t="shared" si="20"/>
        <v>3.5822767422396247</v>
      </c>
    </row>
    <row r="650" spans="2:3">
      <c r="B650" s="94">
        <f t="shared" si="21"/>
        <v>100.04719999999895</v>
      </c>
      <c r="C650" s="94">
        <f t="shared" si="20"/>
        <v>3.5688897741589458</v>
      </c>
    </row>
    <row r="651" spans="2:3">
      <c r="B651" s="94">
        <f t="shared" si="21"/>
        <v>100.04799999999895</v>
      </c>
      <c r="C651" s="94">
        <f t="shared" si="20"/>
        <v>3.555325285077886</v>
      </c>
    </row>
    <row r="652" spans="2:3">
      <c r="B652" s="94">
        <f t="shared" si="21"/>
        <v>100.04879999999895</v>
      </c>
      <c r="C652" s="94">
        <f t="shared" si="20"/>
        <v>3.5415856826105503</v>
      </c>
    </row>
    <row r="653" spans="2:3">
      <c r="B653" s="94">
        <f t="shared" si="21"/>
        <v>100.04959999999895</v>
      </c>
      <c r="C653" s="94">
        <f t="shared" si="20"/>
        <v>3.5276733986997271</v>
      </c>
    </row>
    <row r="654" spans="2:3">
      <c r="B654" s="94">
        <f t="shared" si="21"/>
        <v>100.05039999999894</v>
      </c>
      <c r="C654" s="94">
        <f t="shared" si="20"/>
        <v>3.513590888901529</v>
      </c>
    </row>
    <row r="655" spans="2:3">
      <c r="B655" s="94">
        <f t="shared" si="21"/>
        <v>100.05119999999894</v>
      </c>
      <c r="C655" s="94">
        <f t="shared" si="20"/>
        <v>3.4993406316652793</v>
      </c>
    </row>
    <row r="656" spans="2:3">
      <c r="B656" s="94">
        <f t="shared" si="21"/>
        <v>100.05199999999894</v>
      </c>
      <c r="C656" s="94">
        <f t="shared" si="20"/>
        <v>3.4849251276089377</v>
      </c>
    </row>
    <row r="657" spans="2:3">
      <c r="B657" s="94">
        <f t="shared" si="21"/>
        <v>100.05279999999894</v>
      </c>
      <c r="C657" s="94">
        <f t="shared" si="20"/>
        <v>3.4703468987903636</v>
      </c>
    </row>
    <row r="658" spans="2:3">
      <c r="B658" s="94">
        <f t="shared" si="21"/>
        <v>100.05359999999894</v>
      </c>
      <c r="C658" s="94">
        <f t="shared" si="20"/>
        <v>3.4556084879747107</v>
      </c>
    </row>
    <row r="659" spans="2:3">
      <c r="B659" s="94">
        <f t="shared" si="21"/>
        <v>100.05439999999894</v>
      </c>
      <c r="C659" s="94">
        <f t="shared" si="20"/>
        <v>3.4407124578982518</v>
      </c>
    </row>
    <row r="660" spans="2:3">
      <c r="B660" s="94">
        <f t="shared" si="21"/>
        <v>100.05519999999893</v>
      </c>
      <c r="C660" s="94">
        <f t="shared" si="20"/>
        <v>3.4256613905289299</v>
      </c>
    </row>
    <row r="661" spans="2:3">
      <c r="B661" s="94">
        <f t="shared" si="21"/>
        <v>100.05599999999893</v>
      </c>
      <c r="C661" s="94">
        <f t="shared" si="20"/>
        <v>3.4104578863239312</v>
      </c>
    </row>
    <row r="662" spans="2:3">
      <c r="B662" s="94">
        <f t="shared" si="21"/>
        <v>100.05679999999893</v>
      </c>
      <c r="C662" s="94">
        <f t="shared" si="20"/>
        <v>3.3951045634845776</v>
      </c>
    </row>
    <row r="663" spans="2:3">
      <c r="B663" s="94">
        <f t="shared" si="21"/>
        <v>100.05759999999893</v>
      </c>
      <c r="C663" s="94">
        <f t="shared" si="20"/>
        <v>3.3796040572088422</v>
      </c>
    </row>
    <row r="664" spans="2:3">
      <c r="B664" s="94">
        <f t="shared" si="21"/>
        <v>100.05839999999893</v>
      </c>
      <c r="C664" s="94">
        <f t="shared" si="20"/>
        <v>3.363959018941773</v>
      </c>
    </row>
    <row r="665" spans="2:3">
      <c r="B665" s="94">
        <f t="shared" si="21"/>
        <v>100.05919999999892</v>
      </c>
      <c r="C665" s="94">
        <f t="shared" si="20"/>
        <v>3.3481721156241333</v>
      </c>
    </row>
    <row r="666" spans="2:3">
      <c r="B666" s="94">
        <f t="shared" si="21"/>
        <v>100.05999999999892</v>
      </c>
      <c r="C666" s="94">
        <f t="shared" si="20"/>
        <v>3.3322460289395446</v>
      </c>
    </row>
    <row r="667" spans="2:3">
      <c r="B667" s="94">
        <f t="shared" si="21"/>
        <v>100.06079999999892</v>
      </c>
      <c r="C667" s="94">
        <f t="shared" ref="C667:C730" si="22">EXP(-((B667-$C$6)^2)/(2*$C$7^2))/(SQRT(2*PI())*$C$7)</f>
        <v>3.3161834545604361</v>
      </c>
    </row>
    <row r="668" spans="2:3">
      <c r="B668" s="94">
        <f t="shared" ref="B668:B731" si="23">B667+$C$87</f>
        <v>100.06159999999892</v>
      </c>
      <c r="C668" s="94">
        <f t="shared" si="22"/>
        <v>3.2999871013930897</v>
      </c>
    </row>
    <row r="669" spans="2:3">
      <c r="B669" s="94">
        <f t="shared" si="23"/>
        <v>100.06239999999892</v>
      </c>
      <c r="C669" s="94">
        <f t="shared" si="22"/>
        <v>3.2836596908220739</v>
      </c>
    </row>
    <row r="670" spans="2:3">
      <c r="B670" s="94">
        <f t="shared" si="23"/>
        <v>100.06319999999891</v>
      </c>
      <c r="C670" s="94">
        <f t="shared" si="22"/>
        <v>3.2672039559543649</v>
      </c>
    </row>
    <row r="671" spans="2:3">
      <c r="B671" s="94">
        <f t="shared" si="23"/>
        <v>100.06399999999891</v>
      </c>
      <c r="C671" s="94">
        <f t="shared" si="22"/>
        <v>3.2506226408634373</v>
      </c>
    </row>
    <row r="672" spans="2:3">
      <c r="B672" s="94">
        <f t="shared" si="23"/>
        <v>100.06479999999891</v>
      </c>
      <c r="C672" s="94">
        <f t="shared" si="22"/>
        <v>3.2339184998336186</v>
      </c>
    </row>
    <row r="673" spans="2:3">
      <c r="B673" s="94">
        <f t="shared" si="23"/>
        <v>100.06559999999891</v>
      </c>
      <c r="C673" s="94">
        <f t="shared" si="22"/>
        <v>3.2170942966050022</v>
      </c>
    </row>
    <row r="674" spans="2:3">
      <c r="B674" s="94">
        <f t="shared" si="23"/>
        <v>100.06639999999891</v>
      </c>
      <c r="C674" s="94">
        <f t="shared" si="22"/>
        <v>3.2001528036191886</v>
      </c>
    </row>
    <row r="675" spans="2:3">
      <c r="B675" s="94">
        <f t="shared" si="23"/>
        <v>100.06719999999891</v>
      </c>
      <c r="C675" s="94">
        <f t="shared" si="22"/>
        <v>3.1830968012661551</v>
      </c>
    </row>
    <row r="676" spans="2:3">
      <c r="B676" s="94">
        <f t="shared" si="23"/>
        <v>100.0679999999989</v>
      </c>
      <c r="C676" s="94">
        <f t="shared" si="22"/>
        <v>3.1659290771325321</v>
      </c>
    </row>
    <row r="677" spans="2:3">
      <c r="B677" s="94">
        <f t="shared" si="23"/>
        <v>100.0687999999989</v>
      </c>
      <c r="C677" s="94">
        <f t="shared" si="22"/>
        <v>3.1486524252515595</v>
      </c>
    </row>
    <row r="678" spans="2:3">
      <c r="B678" s="94">
        <f t="shared" si="23"/>
        <v>100.0695999999989</v>
      </c>
      <c r="C678" s="94">
        <f t="shared" si="22"/>
        <v>3.1312696453550144</v>
      </c>
    </row>
    <row r="679" spans="2:3">
      <c r="B679" s="94">
        <f t="shared" si="23"/>
        <v>100.0703999999989</v>
      </c>
      <c r="C679" s="94">
        <f t="shared" si="22"/>
        <v>3.1137835421273721</v>
      </c>
    </row>
    <row r="680" spans="2:3">
      <c r="B680" s="94">
        <f t="shared" si="23"/>
        <v>100.0711999999989</v>
      </c>
      <c r="C680" s="94">
        <f t="shared" si="22"/>
        <v>3.0961969244624838</v>
      </c>
    </row>
    <row r="681" spans="2:3">
      <c r="B681" s="94">
        <f t="shared" si="23"/>
        <v>100.07199999999889</v>
      </c>
      <c r="C681" s="94">
        <f t="shared" si="22"/>
        <v>3.0785126047230382</v>
      </c>
    </row>
    <row r="682" spans="2:3">
      <c r="B682" s="94">
        <f t="shared" si="23"/>
        <v>100.07279999999889</v>
      </c>
      <c r="C682" s="94">
        <f t="shared" si="22"/>
        <v>3.0607333980030735</v>
      </c>
    </row>
    <row r="683" spans="2:3">
      <c r="B683" s="94">
        <f t="shared" si="23"/>
        <v>100.07359999999889</v>
      </c>
      <c r="C683" s="94">
        <f t="shared" si="22"/>
        <v>3.0428621213938105</v>
      </c>
    </row>
    <row r="684" spans="2:3">
      <c r="B684" s="94">
        <f t="shared" si="23"/>
        <v>100.07439999999889</v>
      </c>
      <c r="C684" s="94">
        <f t="shared" si="22"/>
        <v>3.0249015932530576</v>
      </c>
    </row>
    <row r="685" spans="2:3">
      <c r="B685" s="94">
        <f t="shared" si="23"/>
        <v>100.07519999999889</v>
      </c>
      <c r="C685" s="94">
        <f t="shared" si="22"/>
        <v>3.0068546324784631</v>
      </c>
    </row>
    <row r="686" spans="2:3">
      <c r="B686" s="94">
        <f t="shared" si="23"/>
        <v>100.07599999999888</v>
      </c>
      <c r="C686" s="94">
        <f t="shared" si="22"/>
        <v>2.9887240577848551</v>
      </c>
    </row>
    <row r="687" spans="2:3">
      <c r="B687" s="94">
        <f t="shared" si="23"/>
        <v>100.07679999999888</v>
      </c>
      <c r="C687" s="94">
        <f t="shared" si="22"/>
        <v>2.970512686985932</v>
      </c>
    </row>
    <row r="688" spans="2:3">
      <c r="B688" s="94">
        <f t="shared" si="23"/>
        <v>100.07759999999888</v>
      </c>
      <c r="C688" s="94">
        <f t="shared" si="22"/>
        <v>2.9522233362805439</v>
      </c>
    </row>
    <row r="689" spans="2:3">
      <c r="B689" s="94">
        <f t="shared" si="23"/>
        <v>100.07839999999888</v>
      </c>
      <c r="C689" s="94">
        <f t="shared" si="22"/>
        <v>2.9338588195438238</v>
      </c>
    </row>
    <row r="690" spans="2:3">
      <c r="B690" s="94">
        <f t="shared" si="23"/>
        <v>100.07919999999888</v>
      </c>
      <c r="C690" s="94">
        <f t="shared" si="22"/>
        <v>2.9154219476233911</v>
      </c>
    </row>
    <row r="691" spans="2:3">
      <c r="B691" s="94">
        <f t="shared" si="23"/>
        <v>100.07999999999888</v>
      </c>
      <c r="C691" s="94">
        <f t="shared" si="22"/>
        <v>2.8969155276408851</v>
      </c>
    </row>
    <row r="692" spans="2:3">
      <c r="B692" s="94">
        <f t="shared" si="23"/>
        <v>100.08079999999887</v>
      </c>
      <c r="C692" s="94">
        <f t="shared" si="22"/>
        <v>2.8783423622990507</v>
      </c>
    </row>
    <row r="693" spans="2:3">
      <c r="B693" s="94">
        <f t="shared" si="23"/>
        <v>100.08159999999887</v>
      </c>
      <c r="C693" s="94">
        <f t="shared" si="22"/>
        <v>2.8597052491946084</v>
      </c>
    </row>
    <row r="694" spans="2:3">
      <c r="B694" s="94">
        <f t="shared" si="23"/>
        <v>100.08239999999887</v>
      </c>
      <c r="C694" s="94">
        <f t="shared" si="22"/>
        <v>2.8410069801371391</v>
      </c>
    </row>
    <row r="695" spans="2:3">
      <c r="B695" s="94">
        <f t="shared" si="23"/>
        <v>100.08319999999887</v>
      </c>
      <c r="C695" s="94">
        <f t="shared" si="22"/>
        <v>2.8222503404742021</v>
      </c>
    </row>
    <row r="696" spans="2:3">
      <c r="B696" s="94">
        <f t="shared" si="23"/>
        <v>100.08399999999887</v>
      </c>
      <c r="C696" s="94">
        <f t="shared" si="22"/>
        <v>2.8034381084229025</v>
      </c>
    </row>
    <row r="697" spans="2:3">
      <c r="B697" s="94">
        <f t="shared" si="23"/>
        <v>100.08479999999886</v>
      </c>
      <c r="C697" s="94">
        <f t="shared" si="22"/>
        <v>2.7845730544081331</v>
      </c>
    </row>
    <row r="698" spans="2:3">
      <c r="B698" s="94">
        <f t="shared" si="23"/>
        <v>100.08559999999886</v>
      </c>
      <c r="C698" s="94">
        <f t="shared" si="22"/>
        <v>2.7656579404076775</v>
      </c>
    </row>
    <row r="699" spans="2:3">
      <c r="B699" s="94">
        <f t="shared" si="23"/>
        <v>100.08639999999886</v>
      </c>
      <c r="C699" s="94">
        <f t="shared" si="22"/>
        <v>2.746695519304406</v>
      </c>
    </row>
    <row r="700" spans="2:3">
      <c r="B700" s="94">
        <f t="shared" si="23"/>
        <v>100.08719999999886</v>
      </c>
      <c r="C700" s="94">
        <f t="shared" si="22"/>
        <v>2.727688534245746</v>
      </c>
    </row>
    <row r="701" spans="2:3">
      <c r="B701" s="94">
        <f t="shared" si="23"/>
        <v>100.08799999999886</v>
      </c>
      <c r="C701" s="94">
        <f t="shared" si="22"/>
        <v>2.708639718010625</v>
      </c>
    </row>
    <row r="702" spans="2:3">
      <c r="B702" s="94">
        <f t="shared" si="23"/>
        <v>100.08879999999886</v>
      </c>
      <c r="C702" s="94">
        <f t="shared" si="22"/>
        <v>2.6895517923840897</v>
      </c>
    </row>
    <row r="703" spans="2:3">
      <c r="B703" s="94">
        <f t="shared" si="23"/>
        <v>100.08959999999885</v>
      </c>
      <c r="C703" s="94">
        <f t="shared" si="22"/>
        <v>2.6704274675397657</v>
      </c>
    </row>
    <row r="704" spans="2:3">
      <c r="B704" s="94">
        <f t="shared" si="23"/>
        <v>100.09039999999885</v>
      </c>
      <c r="C704" s="94">
        <f t="shared" si="22"/>
        <v>2.651269441430363</v>
      </c>
    </row>
    <row r="705" spans="2:3">
      <c r="B705" s="94">
        <f t="shared" si="23"/>
        <v>100.09119999999885</v>
      </c>
      <c r="C705" s="94">
        <f t="shared" si="22"/>
        <v>2.6320803991863873</v>
      </c>
    </row>
    <row r="706" spans="2:3">
      <c r="B706" s="94">
        <f t="shared" si="23"/>
        <v>100.09199999999885</v>
      </c>
      <c r="C706" s="94">
        <f t="shared" si="22"/>
        <v>2.6128630125232317</v>
      </c>
    </row>
    <row r="707" spans="2:3">
      <c r="B707" s="94">
        <f t="shared" si="23"/>
        <v>100.09279999999885</v>
      </c>
      <c r="C707" s="94">
        <f t="shared" si="22"/>
        <v>2.5936199391568233</v>
      </c>
    </row>
    <row r="708" spans="2:3">
      <c r="B708" s="94">
        <f t="shared" si="23"/>
        <v>100.09359999999884</v>
      </c>
      <c r="C708" s="94">
        <f t="shared" si="22"/>
        <v>2.5743538222279767</v>
      </c>
    </row>
    <row r="709" spans="2:3">
      <c r="B709" s="94">
        <f t="shared" si="23"/>
        <v>100.09439999999884</v>
      </c>
      <c r="C709" s="94">
        <f t="shared" si="22"/>
        <v>2.5550672897356175</v>
      </c>
    </row>
    <row r="710" spans="2:3">
      <c r="B710" s="94">
        <f t="shared" si="23"/>
        <v>100.09519999999884</v>
      </c>
      <c r="C710" s="94">
        <f t="shared" si="22"/>
        <v>2.5357629539790238</v>
      </c>
    </row>
    <row r="711" spans="2:3">
      <c r="B711" s="94">
        <f t="shared" si="23"/>
        <v>100.09599999999884</v>
      </c>
      <c r="C711" s="94">
        <f t="shared" si="22"/>
        <v>2.5164434110092344</v>
      </c>
    </row>
    <row r="712" spans="2:3">
      <c r="B712" s="94">
        <f t="shared" si="23"/>
        <v>100.09679999999884</v>
      </c>
      <c r="C712" s="94">
        <f t="shared" si="22"/>
        <v>2.4971112400897617</v>
      </c>
    </row>
    <row r="713" spans="2:3">
      <c r="B713" s="94">
        <f t="shared" si="23"/>
        <v>100.09759999999883</v>
      </c>
      <c r="C713" s="94">
        <f t="shared" si="22"/>
        <v>2.4777690031667507</v>
      </c>
    </row>
    <row r="714" spans="2:3">
      <c r="B714" s="94">
        <f t="shared" si="23"/>
        <v>100.09839999999883</v>
      </c>
      <c r="C714" s="94">
        <f t="shared" si="22"/>
        <v>2.458419244348709</v>
      </c>
    </row>
    <row r="715" spans="2:3">
      <c r="B715" s="94">
        <f t="shared" si="23"/>
        <v>100.09919999999883</v>
      </c>
      <c r="C715" s="94">
        <f t="shared" si="22"/>
        <v>2.4390644893959346</v>
      </c>
    </row>
    <row r="716" spans="2:3">
      <c r="B716" s="94">
        <f t="shared" si="23"/>
        <v>100.09999999999883</v>
      </c>
      <c r="C716" s="94">
        <f t="shared" si="22"/>
        <v>2.4197072452197679</v>
      </c>
    </row>
    <row r="717" spans="2:3">
      <c r="B717" s="94">
        <f t="shared" si="23"/>
        <v>100.10079999999883</v>
      </c>
      <c r="C717" s="94">
        <f t="shared" si="22"/>
        <v>2.4003499993917727</v>
      </c>
    </row>
    <row r="718" spans="2:3">
      <c r="B718" s="94">
        <f t="shared" si="23"/>
        <v>100.10159999999883</v>
      </c>
      <c r="C718" s="94">
        <f t="shared" si="22"/>
        <v>2.3809952196629611</v>
      </c>
    </row>
    <row r="719" spans="2:3">
      <c r="B719" s="94">
        <f t="shared" si="23"/>
        <v>100.10239999999882</v>
      </c>
      <c r="C719" s="94">
        <f t="shared" si="22"/>
        <v>2.361645353493171</v>
      </c>
    </row>
    <row r="720" spans="2:3">
      <c r="B720" s="94">
        <f t="shared" si="23"/>
        <v>100.10319999999882</v>
      </c>
      <c r="C720" s="94">
        <f t="shared" si="22"/>
        <v>2.342302827590681</v>
      </c>
    </row>
    <row r="721" spans="2:3">
      <c r="B721" s="94">
        <f t="shared" si="23"/>
        <v>100.10399999999882</v>
      </c>
      <c r="C721" s="94">
        <f t="shared" si="22"/>
        <v>2.3229700474621771</v>
      </c>
    </row>
    <row r="722" spans="2:3">
      <c r="B722" s="94">
        <f t="shared" si="23"/>
        <v>100.10479999999882</v>
      </c>
      <c r="C722" s="94">
        <f t="shared" si="22"/>
        <v>2.3036493969731349</v>
      </c>
    </row>
    <row r="723" spans="2:3">
      <c r="B723" s="94">
        <f t="shared" si="23"/>
        <v>100.10559999999882</v>
      </c>
      <c r="C723" s="94">
        <f t="shared" si="22"/>
        <v>2.2843432379187227</v>
      </c>
    </row>
    <row r="724" spans="2:3">
      <c r="B724" s="94">
        <f t="shared" si="23"/>
        <v>100.10639999999881</v>
      </c>
      <c r="C724" s="94">
        <f t="shared" si="22"/>
        <v>2.2650539096052862</v>
      </c>
    </row>
    <row r="725" spans="2:3">
      <c r="B725" s="94">
        <f t="shared" si="23"/>
        <v>100.10719999999881</v>
      </c>
      <c r="C725" s="94">
        <f t="shared" si="22"/>
        <v>2.2457837284424946</v>
      </c>
    </row>
    <row r="726" spans="2:3">
      <c r="B726" s="94">
        <f t="shared" si="23"/>
        <v>100.10799999999881</v>
      </c>
      <c r="C726" s="94">
        <f t="shared" si="22"/>
        <v>2.2265349875462181</v>
      </c>
    </row>
    <row r="727" spans="2:3">
      <c r="B727" s="94">
        <f t="shared" si="23"/>
        <v>100.10879999999881</v>
      </c>
      <c r="C727" s="94">
        <f t="shared" si="22"/>
        <v>2.2073099563521832</v>
      </c>
    </row>
    <row r="728" spans="2:3">
      <c r="B728" s="94">
        <f t="shared" si="23"/>
        <v>100.10959999999881</v>
      </c>
      <c r="C728" s="94">
        <f t="shared" si="22"/>
        <v>2.1881108802404836</v>
      </c>
    </row>
    <row r="729" spans="2:3">
      <c r="B729" s="94">
        <f t="shared" si="23"/>
        <v>100.1103999999988</v>
      </c>
      <c r="C729" s="94">
        <f t="shared" si="22"/>
        <v>2.168939980170975</v>
      </c>
    </row>
    <row r="730" spans="2:3">
      <c r="B730" s="94">
        <f t="shared" si="23"/>
        <v>100.1111999999988</v>
      </c>
      <c r="C730" s="94">
        <f t="shared" si="22"/>
        <v>2.1497994523296167</v>
      </c>
    </row>
    <row r="731" spans="2:3">
      <c r="B731" s="94">
        <f t="shared" si="23"/>
        <v>100.1119999999988</v>
      </c>
      <c r="C731" s="94">
        <f t="shared" ref="C731:C794" si="24">EXP(-((B731-$C$6)^2)/(2*$C$7^2))/(SQRT(2*PI())*$C$7)</f>
        <v>2.1306914677857902</v>
      </c>
    </row>
    <row r="732" spans="2:3">
      <c r="B732" s="94">
        <f t="shared" ref="B732:B795" si="25">B731+$C$87</f>
        <v>100.1127999999988</v>
      </c>
      <c r="C732" s="94">
        <f t="shared" si="24"/>
        <v>2.1116181721606337</v>
      </c>
    </row>
    <row r="733" spans="2:3">
      <c r="B733" s="94">
        <f t="shared" si="25"/>
        <v>100.1135999999988</v>
      </c>
      <c r="C733" s="94">
        <f t="shared" si="24"/>
        <v>2.0925816853064179</v>
      </c>
    </row>
    <row r="734" spans="2:3">
      <c r="B734" s="94">
        <f t="shared" si="25"/>
        <v>100.1143999999988</v>
      </c>
      <c r="C734" s="94">
        <f t="shared" si="24"/>
        <v>2.0735841009969924</v>
      </c>
    </row>
    <row r="735" spans="2:3">
      <c r="B735" s="94">
        <f t="shared" si="25"/>
        <v>100.11519999999879</v>
      </c>
      <c r="C735" s="94">
        <f t="shared" si="24"/>
        <v>2.0546274866293239</v>
      </c>
    </row>
    <row r="736" spans="2:3">
      <c r="B736" s="94">
        <f t="shared" si="25"/>
        <v>100.11599999999879</v>
      </c>
      <c r="C736" s="94">
        <f t="shared" si="24"/>
        <v>2.0357138829361268</v>
      </c>
    </row>
    <row r="737" spans="2:3">
      <c r="B737" s="94">
        <f t="shared" si="25"/>
        <v>100.11679999999879</v>
      </c>
      <c r="C737" s="94">
        <f t="shared" si="24"/>
        <v>2.0168453037096139</v>
      </c>
    </row>
    <row r="738" spans="2:3">
      <c r="B738" s="94">
        <f t="shared" si="25"/>
        <v>100.11759999999879</v>
      </c>
      <c r="C738" s="94">
        <f t="shared" si="24"/>
        <v>1.9980237355363581</v>
      </c>
    </row>
    <row r="739" spans="2:3">
      <c r="B739" s="94">
        <f t="shared" si="25"/>
        <v>100.11839999999879</v>
      </c>
      <c r="C739" s="94">
        <f t="shared" si="24"/>
        <v>1.9792511375432675</v>
      </c>
    </row>
    <row r="740" spans="2:3">
      <c r="B740" s="94">
        <f t="shared" si="25"/>
        <v>100.11919999999878</v>
      </c>
      <c r="C740" s="94">
        <f t="shared" si="24"/>
        <v>1.9605294411546716</v>
      </c>
    </row>
    <row r="741" spans="2:3">
      <c r="B741" s="94">
        <f t="shared" si="25"/>
        <v>100.11999999999878</v>
      </c>
      <c r="C741" s="94">
        <f t="shared" si="24"/>
        <v>1.9418605498605026</v>
      </c>
    </row>
    <row r="742" spans="2:3">
      <c r="B742" s="94">
        <f t="shared" si="25"/>
        <v>100.12079999999878</v>
      </c>
      <c r="C742" s="94">
        <f t="shared" si="24"/>
        <v>1.9232463389955563</v>
      </c>
    </row>
    <row r="743" spans="2:3">
      <c r="B743" s="94">
        <f t="shared" si="25"/>
        <v>100.12159999999878</v>
      </c>
      <c r="C743" s="94">
        <f t="shared" si="24"/>
        <v>1.904688655529821</v>
      </c>
    </row>
    <row r="744" spans="2:3">
      <c r="B744" s="94">
        <f t="shared" si="25"/>
        <v>100.12239999999878</v>
      </c>
      <c r="C744" s="94">
        <f t="shared" si="24"/>
        <v>1.886189317869835</v>
      </c>
    </row>
    <row r="745" spans="2:3">
      <c r="B745" s="94">
        <f t="shared" si="25"/>
        <v>100.12319999999877</v>
      </c>
      <c r="C745" s="94">
        <f t="shared" si="24"/>
        <v>1.8677501156710536</v>
      </c>
    </row>
    <row r="746" spans="2:3">
      <c r="B746" s="94">
        <f t="shared" si="25"/>
        <v>100.12399999999877</v>
      </c>
      <c r="C746" s="94">
        <f t="shared" si="24"/>
        <v>1.8493728096611888</v>
      </c>
    </row>
    <row r="747" spans="2:3">
      <c r="B747" s="94">
        <f t="shared" si="25"/>
        <v>100.12479999999877</v>
      </c>
      <c r="C747" s="94">
        <f t="shared" si="24"/>
        <v>1.8310591314744789</v>
      </c>
    </row>
    <row r="748" spans="2:3">
      <c r="B748" s="94">
        <f t="shared" si="25"/>
        <v>100.12559999999877</v>
      </c>
      <c r="C748" s="94">
        <f t="shared" si="24"/>
        <v>1.8128107834968474</v>
      </c>
    </row>
    <row r="749" spans="2:3">
      <c r="B749" s="94">
        <f t="shared" si="25"/>
        <v>100.12639999999877</v>
      </c>
      <c r="C749" s="94">
        <f t="shared" si="24"/>
        <v>1.7946294387219066</v>
      </c>
    </row>
    <row r="750" spans="2:3">
      <c r="B750" s="94">
        <f t="shared" si="25"/>
        <v>100.12719999999877</v>
      </c>
      <c r="C750" s="94">
        <f t="shared" si="24"/>
        <v>1.7765167406177451</v>
      </c>
    </row>
    <row r="751" spans="2:3">
      <c r="B751" s="94">
        <f t="shared" si="25"/>
        <v>100.12799999999876</v>
      </c>
      <c r="C751" s="94">
        <f t="shared" si="24"/>
        <v>1.7584743030044498</v>
      </c>
    </row>
    <row r="752" spans="2:3">
      <c r="B752" s="94">
        <f t="shared" si="25"/>
        <v>100.12879999999876</v>
      </c>
      <c r="C752" s="94">
        <f t="shared" si="24"/>
        <v>1.740503709942298</v>
      </c>
    </row>
    <row r="753" spans="2:3">
      <c r="B753" s="94">
        <f t="shared" si="25"/>
        <v>100.12959999999876</v>
      </c>
      <c r="C753" s="94">
        <f t="shared" si="24"/>
        <v>1.7226065156305588</v>
      </c>
    </row>
    <row r="754" spans="2:3">
      <c r="B754" s="94">
        <f t="shared" si="25"/>
        <v>100.13039999999876</v>
      </c>
      <c r="C754" s="94">
        <f t="shared" si="24"/>
        <v>1.7047842443168266</v>
      </c>
    </row>
    <row r="755" spans="2:3">
      <c r="B755" s="94">
        <f t="shared" si="25"/>
        <v>100.13119999999876</v>
      </c>
      <c r="C755" s="94">
        <f t="shared" si="24"/>
        <v>1.6870383902168231</v>
      </c>
    </row>
    <row r="756" spans="2:3">
      <c r="B756" s="94">
        <f t="shared" si="25"/>
        <v>100.13199999999875</v>
      </c>
      <c r="C756" s="94">
        <f t="shared" si="24"/>
        <v>1.6693704174445851</v>
      </c>
    </row>
    <row r="757" spans="2:3">
      <c r="B757" s="94">
        <f t="shared" si="25"/>
        <v>100.13279999999875</v>
      </c>
      <c r="C757" s="94">
        <f t="shared" si="24"/>
        <v>1.6517817599529576</v>
      </c>
    </row>
    <row r="758" spans="2:3">
      <c r="B758" s="94">
        <f t="shared" si="25"/>
        <v>100.13359999999875</v>
      </c>
      <c r="C758" s="94">
        <f t="shared" si="24"/>
        <v>1.6342738214843091</v>
      </c>
    </row>
    <row r="759" spans="2:3">
      <c r="B759" s="94">
        <f t="shared" si="25"/>
        <v>100.13439999999875</v>
      </c>
      <c r="C759" s="94">
        <f t="shared" si="24"/>
        <v>1.6168479755313829</v>
      </c>
    </row>
    <row r="760" spans="2:3">
      <c r="B760" s="94">
        <f t="shared" si="25"/>
        <v>100.13519999999875</v>
      </c>
      <c r="C760" s="94">
        <f t="shared" si="24"/>
        <v>1.5995055653081875</v>
      </c>
    </row>
    <row r="761" spans="2:3">
      <c r="B761" s="94">
        <f t="shared" si="25"/>
        <v>100.13599999999875</v>
      </c>
      <c r="C761" s="94">
        <f t="shared" si="24"/>
        <v>1.5822479037308339</v>
      </c>
    </row>
    <row r="762" spans="2:3">
      <c r="B762" s="94">
        <f t="shared" si="25"/>
        <v>100.13679999999874</v>
      </c>
      <c r="C762" s="94">
        <f t="shared" si="24"/>
        <v>1.5650762734082206</v>
      </c>
    </row>
    <row r="763" spans="2:3">
      <c r="B763" s="94">
        <f t="shared" si="25"/>
        <v>100.13759999999874</v>
      </c>
      <c r="C763" s="94">
        <f t="shared" si="24"/>
        <v>1.5479919266424667</v>
      </c>
    </row>
    <row r="764" spans="2:3">
      <c r="B764" s="94">
        <f t="shared" si="25"/>
        <v>100.13839999999874</v>
      </c>
      <c r="C764" s="94">
        <f t="shared" si="24"/>
        <v>1.5309960854389808</v>
      </c>
    </row>
    <row r="765" spans="2:3">
      <c r="B765" s="94">
        <f t="shared" si="25"/>
        <v>100.13919999999874</v>
      </c>
      <c r="C765" s="94">
        <f t="shared" si="24"/>
        <v>1.5140899415260678</v>
      </c>
    </row>
    <row r="766" spans="2:3">
      <c r="B766" s="94">
        <f t="shared" si="25"/>
        <v>100.13999999999874</v>
      </c>
      <c r="C766" s="94">
        <f t="shared" si="24"/>
        <v>1.4972746563839485</v>
      </c>
    </row>
    <row r="767" spans="2:3">
      <c r="B767" s="94">
        <f t="shared" si="25"/>
        <v>100.14079999999873</v>
      </c>
      <c r="C767" s="94">
        <f t="shared" si="24"/>
        <v>1.4805513612830938</v>
      </c>
    </row>
    <row r="768" spans="2:3">
      <c r="B768" s="94">
        <f t="shared" si="25"/>
        <v>100.14159999999873</v>
      </c>
      <c r="C768" s="94">
        <f t="shared" si="24"/>
        <v>1.4639211573317392</v>
      </c>
    </row>
    <row r="769" spans="2:3">
      <c r="B769" s="94">
        <f t="shared" si="25"/>
        <v>100.14239999999873</v>
      </c>
      <c r="C769" s="94">
        <f t="shared" si="24"/>
        <v>1.4473851155324726</v>
      </c>
    </row>
    <row r="770" spans="2:3">
      <c r="B770" s="94">
        <f t="shared" si="25"/>
        <v>100.14319999999873</v>
      </c>
      <c r="C770" s="94">
        <f t="shared" si="24"/>
        <v>1.4309442768477667</v>
      </c>
    </row>
    <row r="771" spans="2:3">
      <c r="B771" s="94">
        <f t="shared" si="25"/>
        <v>100.14399999999873</v>
      </c>
      <c r="C771" s="94">
        <f t="shared" si="24"/>
        <v>1.41459965227433</v>
      </c>
    </row>
    <row r="772" spans="2:3">
      <c r="B772" s="94">
        <f t="shared" si="25"/>
        <v>100.14479999999872</v>
      </c>
      <c r="C772" s="94">
        <f t="shared" si="24"/>
        <v>1.3983522229261505</v>
      </c>
    </row>
    <row r="773" spans="2:3">
      <c r="B773" s="94">
        <f t="shared" si="25"/>
        <v>100.14559999999872</v>
      </c>
      <c r="C773" s="94">
        <f t="shared" si="24"/>
        <v>1.3822029401261011</v>
      </c>
    </row>
    <row r="774" spans="2:3">
      <c r="B774" s="94">
        <f t="shared" si="25"/>
        <v>100.14639999999872</v>
      </c>
      <c r="C774" s="94">
        <f t="shared" si="24"/>
        <v>1.3661527255059729</v>
      </c>
    </row>
    <row r="775" spans="2:3">
      <c r="B775" s="94">
        <f t="shared" si="25"/>
        <v>100.14719999999872</v>
      </c>
      <c r="C775" s="94">
        <f t="shared" si="24"/>
        <v>1.3502024711148028</v>
      </c>
    </row>
    <row r="776" spans="2:3">
      <c r="B776" s="94">
        <f t="shared" si="25"/>
        <v>100.14799999999872</v>
      </c>
      <c r="C776" s="94">
        <f t="shared" si="24"/>
        <v>1.3343530395353573</v>
      </c>
    </row>
    <row r="777" spans="2:3">
      <c r="B777" s="94">
        <f t="shared" si="25"/>
        <v>100.14879999999872</v>
      </c>
      <c r="C777" s="94">
        <f t="shared" si="24"/>
        <v>1.3186052640086354</v>
      </c>
    </row>
    <row r="778" spans="2:3">
      <c r="B778" s="94">
        <f t="shared" si="25"/>
        <v>100.14959999999871</v>
      </c>
      <c r="C778" s="94">
        <f t="shared" si="24"/>
        <v>1.302959948566244</v>
      </c>
    </row>
    <row r="779" spans="2:3">
      <c r="B779" s="94">
        <f t="shared" si="25"/>
        <v>100.15039999999871</v>
      </c>
      <c r="C779" s="94">
        <f t="shared" si="24"/>
        <v>1.2874178681705104</v>
      </c>
    </row>
    <row r="780" spans="2:3">
      <c r="B780" s="94">
        <f t="shared" si="25"/>
        <v>100.15119999999871</v>
      </c>
      <c r="C780" s="94">
        <f t="shared" si="24"/>
        <v>1.271979768862181</v>
      </c>
    </row>
    <row r="781" spans="2:3">
      <c r="B781" s="94">
        <f t="shared" si="25"/>
        <v>100.15199999999871</v>
      </c>
      <c r="C781" s="94">
        <f t="shared" si="24"/>
        <v>1.2566463679155635</v>
      </c>
    </row>
    <row r="782" spans="2:3">
      <c r="B782" s="94">
        <f t="shared" si="25"/>
        <v>100.15279999999871</v>
      </c>
      <c r="C782" s="94">
        <f t="shared" si="24"/>
        <v>1.2414183540009627</v>
      </c>
    </row>
    <row r="783" spans="2:3">
      <c r="B783" s="94">
        <f t="shared" si="25"/>
        <v>100.1535999999987</v>
      </c>
      <c r="C783" s="94">
        <f t="shared" si="24"/>
        <v>1.2262963873542596</v>
      </c>
    </row>
    <row r="784" spans="2:3">
      <c r="B784" s="94">
        <f t="shared" si="25"/>
        <v>100.1543999999987</v>
      </c>
      <c r="C784" s="94">
        <f t="shared" si="24"/>
        <v>1.211281099953488</v>
      </c>
    </row>
    <row r="785" spans="2:3">
      <c r="B785" s="94">
        <f t="shared" si="25"/>
        <v>100.1551999999987</v>
      </c>
      <c r="C785" s="94">
        <f t="shared" si="24"/>
        <v>1.1963730957022485</v>
      </c>
    </row>
    <row r="786" spans="2:3">
      <c r="B786" s="94">
        <f t="shared" si="25"/>
        <v>100.1559999999987</v>
      </c>
      <c r="C786" s="94">
        <f t="shared" si="24"/>
        <v>1.1815729506198127</v>
      </c>
    </row>
    <row r="787" spans="2:3">
      <c r="B787" s="94">
        <f t="shared" si="25"/>
        <v>100.1567999999987</v>
      </c>
      <c r="C787" s="94">
        <f t="shared" si="24"/>
        <v>1.1668812130377637</v>
      </c>
    </row>
    <row r="788" spans="2:3">
      <c r="B788" s="94">
        <f t="shared" si="25"/>
        <v>100.15759999999869</v>
      </c>
      <c r="C788" s="94">
        <f t="shared" si="24"/>
        <v>1.1522984038030097</v>
      </c>
    </row>
    <row r="789" spans="2:3">
      <c r="B789" s="94">
        <f t="shared" si="25"/>
        <v>100.15839999999869</v>
      </c>
      <c r="C789" s="94">
        <f t="shared" si="24"/>
        <v>1.1378250164870258</v>
      </c>
    </row>
    <row r="790" spans="2:3">
      <c r="B790" s="94">
        <f t="shared" si="25"/>
        <v>100.15919999999869</v>
      </c>
      <c r="C790" s="94">
        <f t="shared" si="24"/>
        <v>1.1234615176011544</v>
      </c>
    </row>
    <row r="791" spans="2:3">
      <c r="B791" s="94">
        <f t="shared" si="25"/>
        <v>100.15999999999869</v>
      </c>
      <c r="C791" s="94">
        <f t="shared" si="24"/>
        <v>1.1092083468178193</v>
      </c>
    </row>
    <row r="792" spans="2:3">
      <c r="B792" s="94">
        <f t="shared" si="25"/>
        <v>100.16079999999869</v>
      </c>
      <c r="C792" s="94">
        <f t="shared" si="24"/>
        <v>1.0950659171974821</v>
      </c>
    </row>
    <row r="793" spans="2:3">
      <c r="B793" s="94">
        <f t="shared" si="25"/>
        <v>100.16159999999869</v>
      </c>
      <c r="C793" s="94">
        <f t="shared" si="24"/>
        <v>1.0810346154211921</v>
      </c>
    </row>
    <row r="794" spans="2:3">
      <c r="B794" s="94">
        <f t="shared" si="25"/>
        <v>100.16239999999868</v>
      </c>
      <c r="C794" s="94">
        <f t="shared" si="24"/>
        <v>1.0671148020285617</v>
      </c>
    </row>
    <row r="795" spans="2:3">
      <c r="B795" s="94">
        <f t="shared" si="25"/>
        <v>100.16319999999868</v>
      </c>
      <c r="C795" s="94">
        <f t="shared" ref="C795:C858" si="26">EXP(-((B795-$C$6)^2)/(2*$C$7^2))/(SQRT(2*PI())*$C$7)</f>
        <v>1.0533068116610167</v>
      </c>
    </row>
    <row r="796" spans="2:3">
      <c r="B796" s="94">
        <f t="shared" ref="B796:B859" si="27">B795+$C$87</f>
        <v>100.16399999999868</v>
      </c>
      <c r="C796" s="94">
        <f t="shared" si="26"/>
        <v>1.0396109533101501</v>
      </c>
    </row>
    <row r="797" spans="2:3">
      <c r="B797" s="94">
        <f t="shared" si="27"/>
        <v>100.16479999999868</v>
      </c>
      <c r="C797" s="94">
        <f t="shared" si="26"/>
        <v>1.0260275105710286</v>
      </c>
    </row>
    <row r="798" spans="2:3">
      <c r="B798" s="94">
        <f t="shared" si="27"/>
        <v>100.16559999999868</v>
      </c>
      <c r="C798" s="94">
        <f t="shared" si="26"/>
        <v>1.0125567419002865</v>
      </c>
    </row>
    <row r="799" spans="2:3">
      <c r="B799" s="94">
        <f t="shared" si="27"/>
        <v>100.16639999999867</v>
      </c>
      <c r="C799" s="94">
        <f t="shared" si="26"/>
        <v>0.99919888087884334</v>
      </c>
    </row>
    <row r="800" spans="2:3">
      <c r="B800" s="94">
        <f t="shared" si="27"/>
        <v>100.16719999999867</v>
      </c>
      <c r="C800" s="94">
        <f t="shared" si="26"/>
        <v>0.98595413647909469</v>
      </c>
    </row>
    <row r="801" spans="2:3">
      <c r="B801" s="94">
        <f t="shared" si="27"/>
        <v>100.16799999999867</v>
      </c>
      <c r="C801" s="94">
        <f t="shared" si="26"/>
        <v>0.97282269333640303</v>
      </c>
    </row>
    <row r="802" spans="2:3">
      <c r="B802" s="94">
        <f t="shared" si="27"/>
        <v>100.16879999999867</v>
      </c>
      <c r="C802" s="94">
        <f t="shared" si="26"/>
        <v>0.95980471202473694</v>
      </c>
    </row>
    <row r="803" spans="2:3">
      <c r="B803" s="94">
        <f t="shared" si="27"/>
        <v>100.16959999999867</v>
      </c>
      <c r="C803" s="94">
        <f t="shared" si="26"/>
        <v>0.9469003293362962</v>
      </c>
    </row>
    <row r="804" spans="2:3">
      <c r="B804" s="94">
        <f t="shared" si="27"/>
        <v>100.17039999999866</v>
      </c>
      <c r="C804" s="94">
        <f t="shared" si="26"/>
        <v>0.93410965856496231</v>
      </c>
    </row>
    <row r="805" spans="2:3">
      <c r="B805" s="94">
        <f t="shared" si="27"/>
        <v>100.17119999999866</v>
      </c>
      <c r="C805" s="94">
        <f t="shared" si="26"/>
        <v>0.92143278979341492</v>
      </c>
    </row>
    <row r="806" spans="2:3">
      <c r="B806" s="94">
        <f t="shared" si="27"/>
        <v>100.17199999999866</v>
      </c>
      <c r="C806" s="94">
        <f t="shared" si="26"/>
        <v>0.90886979018375735</v>
      </c>
    </row>
    <row r="807" spans="2:3">
      <c r="B807" s="94">
        <f t="shared" si="27"/>
        <v>100.17279999999866</v>
      </c>
      <c r="C807" s="94">
        <f t="shared" si="26"/>
        <v>0.89642070427149068</v>
      </c>
    </row>
    <row r="808" spans="2:3">
      <c r="B808" s="94">
        <f t="shared" si="27"/>
        <v>100.17359999999866</v>
      </c>
      <c r="C808" s="94">
        <f t="shared" si="26"/>
        <v>0.88408555426268043</v>
      </c>
    </row>
    <row r="809" spans="2:3">
      <c r="B809" s="94">
        <f t="shared" si="27"/>
        <v>100.17439999999866</v>
      </c>
      <c r="C809" s="94">
        <f t="shared" si="26"/>
        <v>0.87186434033415749</v>
      </c>
    </row>
    <row r="810" spans="2:3">
      <c r="B810" s="94">
        <f t="shared" si="27"/>
        <v>100.17519999999865</v>
      </c>
      <c r="C810" s="94">
        <f t="shared" si="26"/>
        <v>0.8597570409366001</v>
      </c>
    </row>
    <row r="811" spans="2:3">
      <c r="B811" s="94">
        <f t="shared" si="27"/>
        <v>100.17599999999865</v>
      </c>
      <c r="C811" s="94">
        <f t="shared" si="26"/>
        <v>0.8477636131003371</v>
      </c>
    </row>
    <row r="812" spans="2:3">
      <c r="B812" s="94">
        <f t="shared" si="27"/>
        <v>100.17679999999865</v>
      </c>
      <c r="C812" s="94">
        <f t="shared" si="26"/>
        <v>0.83588399274372371</v>
      </c>
    </row>
    <row r="813" spans="2:3">
      <c r="B813" s="94">
        <f t="shared" si="27"/>
        <v>100.17759999999865</v>
      </c>
      <c r="C813" s="94">
        <f t="shared" si="26"/>
        <v>0.82411809498393107</v>
      </c>
    </row>
    <row r="814" spans="2:3">
      <c r="B814" s="94">
        <f t="shared" si="27"/>
        <v>100.17839999999865</v>
      </c>
      <c r="C814" s="94">
        <f t="shared" si="26"/>
        <v>0.81246581445000177</v>
      </c>
    </row>
    <row r="815" spans="2:3">
      <c r="B815" s="94">
        <f t="shared" si="27"/>
        <v>100.17919999999864</v>
      </c>
      <c r="C815" s="94">
        <f t="shared" si="26"/>
        <v>0.80092702559801787</v>
      </c>
    </row>
    <row r="816" spans="2:3">
      <c r="B816" s="94">
        <f t="shared" si="27"/>
        <v>100.17999999999864</v>
      </c>
      <c r="C816" s="94">
        <f t="shared" si="26"/>
        <v>0.78950158302823226</v>
      </c>
    </row>
    <row r="817" spans="2:3">
      <c r="B817" s="94">
        <f t="shared" si="27"/>
        <v>100.18079999999864</v>
      </c>
      <c r="C817" s="94">
        <f t="shared" si="26"/>
        <v>0.77818932180401357</v>
      </c>
    </row>
    <row r="818" spans="2:3">
      <c r="B818" s="94">
        <f t="shared" si="27"/>
        <v>100.18159999999864</v>
      </c>
      <c r="C818" s="94">
        <f t="shared" si="26"/>
        <v>0.76699005777246065</v>
      </c>
    </row>
    <row r="819" spans="2:3">
      <c r="B819" s="94">
        <f t="shared" si="27"/>
        <v>100.18239999999864</v>
      </c>
      <c r="C819" s="94">
        <f t="shared" si="26"/>
        <v>0.75590358788653511</v>
      </c>
    </row>
    <row r="820" spans="2:3">
      <c r="B820" s="94">
        <f t="shared" si="27"/>
        <v>100.18319999999864</v>
      </c>
      <c r="C820" s="94">
        <f t="shared" si="26"/>
        <v>0.74492969052857338</v>
      </c>
    </row>
    <row r="821" spans="2:3">
      <c r="B821" s="94">
        <f t="shared" si="27"/>
        <v>100.18399999999863</v>
      </c>
      <c r="C821" s="94">
        <f t="shared" si="26"/>
        <v>0.73406812583502956</v>
      </c>
    </row>
    <row r="822" spans="2:3">
      <c r="B822" s="94">
        <f t="shared" si="27"/>
        <v>100.18479999999863</v>
      </c>
      <c r="C822" s="94">
        <f t="shared" si="26"/>
        <v>0.72331863602231261</v>
      </c>
    </row>
    <row r="823" spans="2:3">
      <c r="B823" s="94">
        <f t="shared" si="27"/>
        <v>100.18559999999863</v>
      </c>
      <c r="C823" s="94">
        <f t="shared" si="26"/>
        <v>0.71268094571357288</v>
      </c>
    </row>
    <row r="824" spans="2:3">
      <c r="B824" s="94">
        <f t="shared" si="27"/>
        <v>100.18639999999863</v>
      </c>
      <c r="C824" s="94">
        <f t="shared" si="26"/>
        <v>0.70215476226630402</v>
      </c>
    </row>
    <row r="825" spans="2:3">
      <c r="B825" s="94">
        <f t="shared" si="27"/>
        <v>100.18719999999863</v>
      </c>
      <c r="C825" s="94">
        <f t="shared" si="26"/>
        <v>0.69173977610061999</v>
      </c>
    </row>
    <row r="826" spans="2:3">
      <c r="B826" s="94">
        <f t="shared" si="27"/>
        <v>100.18799999999862</v>
      </c>
      <c r="C826" s="94">
        <f t="shared" si="26"/>
        <v>0.68143566102807462</v>
      </c>
    </row>
    <row r="827" spans="2:3">
      <c r="B827" s="94">
        <f t="shared" si="27"/>
        <v>100.18879999999862</v>
      </c>
      <c r="C827" s="94">
        <f t="shared" si="26"/>
        <v>0.67124207458088825</v>
      </c>
    </row>
    <row r="828" spans="2:3">
      <c r="B828" s="94">
        <f t="shared" si="27"/>
        <v>100.18959999999862</v>
      </c>
      <c r="C828" s="94">
        <f t="shared" si="26"/>
        <v>0.66115865834145204</v>
      </c>
    </row>
    <row r="829" spans="2:3">
      <c r="B829" s="94">
        <f t="shared" si="27"/>
        <v>100.19039999999862</v>
      </c>
      <c r="C829" s="94">
        <f t="shared" si="26"/>
        <v>0.65118503827197793</v>
      </c>
    </row>
    <row r="830" spans="2:3">
      <c r="B830" s="94">
        <f t="shared" si="27"/>
        <v>100.19119999999862</v>
      </c>
      <c r="C830" s="94">
        <f t="shared" si="26"/>
        <v>0.64132082504416998</v>
      </c>
    </row>
    <row r="831" spans="2:3">
      <c r="B831" s="94">
        <f t="shared" si="27"/>
        <v>100.19199999999861</v>
      </c>
      <c r="C831" s="94">
        <f t="shared" si="26"/>
        <v>0.63156561436878611</v>
      </c>
    </row>
    <row r="832" spans="2:3">
      <c r="B832" s="94">
        <f t="shared" si="27"/>
        <v>100.19279999999861</v>
      </c>
      <c r="C832" s="94">
        <f t="shared" si="26"/>
        <v>0.62191898732497053</v>
      </c>
    </row>
    <row r="833" spans="2:3">
      <c r="B833" s="94">
        <f t="shared" si="27"/>
        <v>100.19359999999861</v>
      </c>
      <c r="C833" s="94">
        <f t="shared" si="26"/>
        <v>0.6123805106892346</v>
      </c>
    </row>
    <row r="834" spans="2:3">
      <c r="B834" s="94">
        <f t="shared" si="27"/>
        <v>100.19439999999861</v>
      </c>
      <c r="C834" s="94">
        <f t="shared" si="26"/>
        <v>0.6029497372639615</v>
      </c>
    </row>
    <row r="835" spans="2:3">
      <c r="B835" s="94">
        <f t="shared" si="27"/>
        <v>100.19519999999861</v>
      </c>
      <c r="C835" s="94">
        <f t="shared" si="26"/>
        <v>0.59362620620532325</v>
      </c>
    </row>
    <row r="836" spans="2:3">
      <c r="B836" s="94">
        <f t="shared" si="27"/>
        <v>100.19599999999861</v>
      </c>
      <c r="C836" s="94">
        <f t="shared" si="26"/>
        <v>0.58440944335049028</v>
      </c>
    </row>
    <row r="837" spans="2:3">
      <c r="B837" s="94">
        <f t="shared" si="27"/>
        <v>100.1967999999986</v>
      </c>
      <c r="C837" s="94">
        <f t="shared" si="26"/>
        <v>0.57529896154402094</v>
      </c>
    </row>
    <row r="838" spans="2:3">
      <c r="B838" s="94">
        <f t="shared" si="27"/>
        <v>100.1975999999986</v>
      </c>
      <c r="C838" s="94">
        <f t="shared" si="26"/>
        <v>0.56629426096331603</v>
      </c>
    </row>
    <row r="839" spans="2:3">
      <c r="B839" s="94">
        <f t="shared" si="27"/>
        <v>100.1983999999986</v>
      </c>
      <c r="C839" s="94">
        <f t="shared" si="26"/>
        <v>0.55739482944303698</v>
      </c>
    </row>
    <row r="840" spans="2:3">
      <c r="B840" s="94">
        <f t="shared" si="27"/>
        <v>100.1991999999986</v>
      </c>
      <c r="C840" s="94">
        <f t="shared" si="26"/>
        <v>0.54860014279837066</v>
      </c>
    </row>
    <row r="841" spans="2:3">
      <c r="B841" s="94">
        <f t="shared" si="27"/>
        <v>100.1999999999986</v>
      </c>
      <c r="C841" s="94">
        <f t="shared" si="26"/>
        <v>0.53990966514704175</v>
      </c>
    </row>
    <row r="842" spans="2:3">
      <c r="B842" s="94">
        <f t="shared" si="27"/>
        <v>100.20079999999859</v>
      </c>
      <c r="C842" s="94">
        <f t="shared" si="26"/>
        <v>0.53132284922996853</v>
      </c>
    </row>
    <row r="843" spans="2:3">
      <c r="B843" s="94">
        <f t="shared" si="27"/>
        <v>100.20159999999859</v>
      </c>
      <c r="C843" s="94">
        <f t="shared" si="26"/>
        <v>0.52283913673045979</v>
      </c>
    </row>
    <row r="844" spans="2:3">
      <c r="B844" s="94">
        <f t="shared" si="27"/>
        <v>100.20239999999859</v>
      </c>
      <c r="C844" s="94">
        <f t="shared" si="26"/>
        <v>0.51445795859185572</v>
      </c>
    </row>
    <row r="845" spans="2:3">
      <c r="B845" s="94">
        <f t="shared" si="27"/>
        <v>100.20319999999859</v>
      </c>
      <c r="C845" s="94">
        <f t="shared" si="26"/>
        <v>0.50617873533351709</v>
      </c>
    </row>
    <row r="846" spans="2:3">
      <c r="B846" s="94">
        <f t="shared" si="27"/>
        <v>100.20399999999859</v>
      </c>
      <c r="C846" s="94">
        <f t="shared" si="26"/>
        <v>0.49800087736506654</v>
      </c>
    </row>
    <row r="847" spans="2:3">
      <c r="B847" s="94">
        <f t="shared" si="27"/>
        <v>100.20479999999858</v>
      </c>
      <c r="C847" s="94">
        <f t="shared" si="26"/>
        <v>0.48992378529879255</v>
      </c>
    </row>
    <row r="848" spans="2:3">
      <c r="B848" s="94">
        <f t="shared" si="27"/>
        <v>100.20559999999858</v>
      </c>
      <c r="C848" s="94">
        <f t="shared" si="26"/>
        <v>0.48194685026012629</v>
      </c>
    </row>
    <row r="849" spans="2:3">
      <c r="B849" s="94">
        <f t="shared" si="27"/>
        <v>100.20639999999858</v>
      </c>
      <c r="C849" s="94">
        <f t="shared" si="26"/>
        <v>0.4740694541961013</v>
      </c>
    </row>
    <row r="850" spans="2:3">
      <c r="B850" s="94">
        <f t="shared" si="27"/>
        <v>100.20719999999858</v>
      </c>
      <c r="C850" s="94">
        <f t="shared" si="26"/>
        <v>0.466290970181718</v>
      </c>
    </row>
    <row r="851" spans="2:3">
      <c r="B851" s="94">
        <f t="shared" si="27"/>
        <v>100.20799999999858</v>
      </c>
      <c r="C851" s="94">
        <f t="shared" si="26"/>
        <v>0.45861076272412027</v>
      </c>
    </row>
    <row r="852" spans="2:3">
      <c r="B852" s="94">
        <f t="shared" si="27"/>
        <v>100.20879999999858</v>
      </c>
      <c r="C852" s="94">
        <f t="shared" si="26"/>
        <v>0.45102818806451606</v>
      </c>
    </row>
    <row r="853" spans="2:3">
      <c r="B853" s="94">
        <f t="shared" si="27"/>
        <v>100.20959999999857</v>
      </c>
      <c r="C853" s="94">
        <f t="shared" si="26"/>
        <v>0.44354259447775302</v>
      </c>
    </row>
    <row r="854" spans="2:3">
      <c r="B854" s="94">
        <f t="shared" si="27"/>
        <v>100.21039999999857</v>
      </c>
      <c r="C854" s="94">
        <f t="shared" si="26"/>
        <v>0.43615332256948142</v>
      </c>
    </row>
    <row r="855" spans="2:3">
      <c r="B855" s="94">
        <f t="shared" si="27"/>
        <v>100.21119999999857</v>
      </c>
      <c r="C855" s="94">
        <f t="shared" si="26"/>
        <v>0.42885970557082703</v>
      </c>
    </row>
    <row r="856" spans="2:3">
      <c r="B856" s="94">
        <f t="shared" si="27"/>
        <v>100.21199999999857</v>
      </c>
      <c r="C856" s="94">
        <f t="shared" si="26"/>
        <v>0.42166106963050443</v>
      </c>
    </row>
    <row r="857" spans="2:3">
      <c r="B857" s="94">
        <f t="shared" si="27"/>
        <v>100.21279999999857</v>
      </c>
      <c r="C857" s="94">
        <f t="shared" si="26"/>
        <v>0.41455673410430216</v>
      </c>
    </row>
    <row r="858" spans="2:3">
      <c r="B858" s="94">
        <f t="shared" si="27"/>
        <v>100.21359999999856</v>
      </c>
      <c r="C858" s="94">
        <f t="shared" si="26"/>
        <v>0.40754601184187406</v>
      </c>
    </row>
    <row r="859" spans="2:3">
      <c r="B859" s="94">
        <f t="shared" si="27"/>
        <v>100.21439999999856</v>
      </c>
      <c r="C859" s="94">
        <f t="shared" ref="C859:C922" si="28">EXP(-((B859-$C$6)^2)/(2*$C$7^2))/(SQRT(2*PI())*$C$7)</f>
        <v>0.40062820947076955</v>
      </c>
    </row>
    <row r="860" spans="2:3">
      <c r="B860" s="94">
        <f t="shared" ref="B860:B923" si="29">B859+$C$87</f>
        <v>100.21519999999856</v>
      </c>
      <c r="C860" s="94">
        <f t="shared" si="28"/>
        <v>0.39380262767764745</v>
      </c>
    </row>
    <row r="861" spans="2:3">
      <c r="B861" s="94">
        <f t="shared" si="29"/>
        <v>100.21599999999856</v>
      </c>
      <c r="C861" s="94">
        <f t="shared" si="28"/>
        <v>0.38706856148660684</v>
      </c>
    </row>
    <row r="862" spans="2:3">
      <c r="B862" s="94">
        <f t="shared" si="29"/>
        <v>100.21679999999856</v>
      </c>
      <c r="C862" s="94">
        <f t="shared" si="28"/>
        <v>0.38042530053458301</v>
      </c>
    </row>
    <row r="863" spans="2:3">
      <c r="B863" s="94">
        <f t="shared" si="29"/>
        <v>100.21759999999855</v>
      </c>
      <c r="C863" s="94">
        <f t="shared" si="28"/>
        <v>0.37387212934375225</v>
      </c>
    </row>
    <row r="864" spans="2:3">
      <c r="B864" s="94">
        <f t="shared" si="29"/>
        <v>100.21839999999855</v>
      </c>
      <c r="C864" s="94">
        <f t="shared" si="28"/>
        <v>0.36740832759089065</v>
      </c>
    </row>
    <row r="865" spans="2:3">
      <c r="B865" s="94">
        <f t="shared" si="29"/>
        <v>100.21919999999855</v>
      </c>
      <c r="C865" s="94">
        <f t="shared" si="28"/>
        <v>0.36103317037364119</v>
      </c>
    </row>
    <row r="866" spans="2:3">
      <c r="B866" s="94">
        <f t="shared" si="29"/>
        <v>100.21999999999855</v>
      </c>
      <c r="C866" s="94">
        <f t="shared" si="28"/>
        <v>0.3547459284736359</v>
      </c>
    </row>
    <row r="867" spans="2:3">
      <c r="B867" s="94">
        <f t="shared" si="29"/>
        <v>100.22079999999855</v>
      </c>
      <c r="C867" s="94">
        <f t="shared" si="28"/>
        <v>0.34854586861643272</v>
      </c>
    </row>
    <row r="868" spans="2:3">
      <c r="B868" s="94">
        <f t="shared" si="29"/>
        <v>100.22159999999855</v>
      </c>
      <c r="C868" s="94">
        <f t="shared" si="28"/>
        <v>0.34243225372821728</v>
      </c>
    </row>
    <row r="869" spans="2:3">
      <c r="B869" s="94">
        <f t="shared" si="29"/>
        <v>100.22239999999854</v>
      </c>
      <c r="C869" s="94">
        <f t="shared" si="28"/>
        <v>0.33640434318923385</v>
      </c>
    </row>
    <row r="870" spans="2:3">
      <c r="B870" s="94">
        <f t="shared" si="29"/>
        <v>100.22319999999854</v>
      </c>
      <c r="C870" s="94">
        <f t="shared" si="28"/>
        <v>0.33046139308390315</v>
      </c>
    </row>
    <row r="871" spans="2:3">
      <c r="B871" s="94">
        <f t="shared" si="29"/>
        <v>100.22399999999854</v>
      </c>
      <c r="C871" s="94">
        <f t="shared" si="28"/>
        <v>0.32460265644759029</v>
      </c>
    </row>
    <row r="872" spans="2:3">
      <c r="B872" s="94">
        <f t="shared" si="29"/>
        <v>100.22479999999854</v>
      </c>
      <c r="C872" s="94">
        <f t="shared" si="28"/>
        <v>0.3188273835099879</v>
      </c>
    </row>
    <row r="873" spans="2:3">
      <c r="B873" s="94">
        <f t="shared" si="29"/>
        <v>100.22559999999854</v>
      </c>
      <c r="C873" s="94">
        <f t="shared" si="28"/>
        <v>0.31313482193508296</v>
      </c>
    </row>
    <row r="874" spans="2:3">
      <c r="B874" s="94">
        <f t="shared" si="29"/>
        <v>100.22639999999853</v>
      </c>
      <c r="C874" s="94">
        <f t="shared" si="28"/>
        <v>0.30752421705767435</v>
      </c>
    </row>
    <row r="875" spans="2:3">
      <c r="B875" s="94">
        <f t="shared" si="29"/>
        <v>100.22719999999853</v>
      </c>
      <c r="C875" s="94">
        <f t="shared" si="28"/>
        <v>0.3019948121164146</v>
      </c>
    </row>
    <row r="876" spans="2:3">
      <c r="B876" s="94">
        <f t="shared" si="29"/>
        <v>100.22799999999853</v>
      </c>
      <c r="C876" s="94">
        <f t="shared" si="28"/>
        <v>0.29654584848334703</v>
      </c>
    </row>
    <row r="877" spans="2:3">
      <c r="B877" s="94">
        <f t="shared" si="29"/>
        <v>100.22879999999853</v>
      </c>
      <c r="C877" s="94">
        <f t="shared" si="28"/>
        <v>0.29117656588991675</v>
      </c>
    </row>
    <row r="878" spans="2:3">
      <c r="B878" s="94">
        <f t="shared" si="29"/>
        <v>100.22959999999853</v>
      </c>
      <c r="C878" s="94">
        <f t="shared" si="28"/>
        <v>0.28588620264942921</v>
      </c>
    </row>
    <row r="879" spans="2:3">
      <c r="B879" s="94">
        <f t="shared" si="29"/>
        <v>100.23039999999853</v>
      </c>
      <c r="C879" s="94">
        <f t="shared" si="28"/>
        <v>0.28067399587593866</v>
      </c>
    </row>
    <row r="880" spans="2:3">
      <c r="B880" s="94">
        <f t="shared" si="29"/>
        <v>100.23119999999852</v>
      </c>
      <c r="C880" s="94">
        <f t="shared" si="28"/>
        <v>0.27553918169954728</v>
      </c>
    </row>
    <row r="881" spans="2:3">
      <c r="B881" s="94">
        <f t="shared" si="29"/>
        <v>100.23199999999852</v>
      </c>
      <c r="C881" s="94">
        <f t="shared" si="28"/>
        <v>0.27048099547809645</v>
      </c>
    </row>
    <row r="882" spans="2:3">
      <c r="B882" s="94">
        <f t="shared" si="29"/>
        <v>100.23279999999852</v>
      </c>
      <c r="C882" s="94">
        <f t="shared" si="28"/>
        <v>0.26549867200523858</v>
      </c>
    </row>
    <row r="883" spans="2:3">
      <c r="B883" s="94">
        <f t="shared" si="29"/>
        <v>100.23359999999852</v>
      </c>
      <c r="C883" s="94">
        <f t="shared" si="28"/>
        <v>0.26059144571487325</v>
      </c>
    </row>
    <row r="884" spans="2:3">
      <c r="B884" s="94">
        <f t="shared" si="29"/>
        <v>100.23439999999852</v>
      </c>
      <c r="C884" s="94">
        <f t="shared" si="28"/>
        <v>0.255758550881939</v>
      </c>
    </row>
    <row r="885" spans="2:3">
      <c r="B885" s="94">
        <f t="shared" si="29"/>
        <v>100.23519999999851</v>
      </c>
      <c r="C885" s="94">
        <f t="shared" si="28"/>
        <v>0.25099922181955081</v>
      </c>
    </row>
    <row r="886" spans="2:3">
      <c r="B886" s="94">
        <f t="shared" si="29"/>
        <v>100.23599999999851</v>
      </c>
      <c r="C886" s="94">
        <f t="shared" si="28"/>
        <v>0.24631269307247444</v>
      </c>
    </row>
    <row r="887" spans="2:3">
      <c r="B887" s="94">
        <f t="shared" si="29"/>
        <v>100.23679999999851</v>
      </c>
      <c r="C887" s="94">
        <f t="shared" si="28"/>
        <v>0.24169819960693537</v>
      </c>
    </row>
    <row r="888" spans="2:3">
      <c r="B888" s="94">
        <f t="shared" si="29"/>
        <v>100.23759999999851</v>
      </c>
      <c r="C888" s="94">
        <f t="shared" si="28"/>
        <v>0.23715497699675389</v>
      </c>
    </row>
    <row r="889" spans="2:3">
      <c r="B889" s="94">
        <f t="shared" si="29"/>
        <v>100.23839999999851</v>
      </c>
      <c r="C889" s="94">
        <f t="shared" si="28"/>
        <v>0.23268226160580782</v>
      </c>
    </row>
    <row r="890" spans="2:3">
      <c r="B890" s="94">
        <f t="shared" si="29"/>
        <v>100.2391999999985</v>
      </c>
      <c r="C890" s="94">
        <f t="shared" si="28"/>
        <v>0.22827929076682082</v>
      </c>
    </row>
    <row r="891" spans="2:3">
      <c r="B891" s="94">
        <f t="shared" si="29"/>
        <v>100.2399999999985</v>
      </c>
      <c r="C891" s="94">
        <f t="shared" si="28"/>
        <v>0.22394530295647644</v>
      </c>
    </row>
    <row r="892" spans="2:3">
      <c r="B892" s="94">
        <f t="shared" si="29"/>
        <v>100.2407999999985</v>
      </c>
      <c r="C892" s="94">
        <f t="shared" si="28"/>
        <v>0.21967953796686235</v>
      </c>
    </row>
    <row r="893" spans="2:3">
      <c r="B893" s="94">
        <f t="shared" si="29"/>
        <v>100.2415999999985</v>
      </c>
      <c r="C893" s="94">
        <f t="shared" si="28"/>
        <v>0.21548123707324876</v>
      </c>
    </row>
    <row r="894" spans="2:3">
      <c r="B894" s="94">
        <f t="shared" si="29"/>
        <v>100.2423999999985</v>
      </c>
      <c r="C894" s="94">
        <f t="shared" si="28"/>
        <v>0.21134964319820412</v>
      </c>
    </row>
    <row r="895" spans="2:3">
      <c r="B895" s="94">
        <f t="shared" si="29"/>
        <v>100.2431999999985</v>
      </c>
      <c r="C895" s="94">
        <f t="shared" si="28"/>
        <v>0.20728400107206044</v>
      </c>
    </row>
    <row r="896" spans="2:3">
      <c r="B896" s="94">
        <f t="shared" si="29"/>
        <v>100.24399999999849</v>
      </c>
      <c r="C896" s="94">
        <f t="shared" si="28"/>
        <v>0.20328355738973133</v>
      </c>
    </row>
    <row r="897" spans="2:3">
      <c r="B897" s="94">
        <f t="shared" si="29"/>
        <v>100.24479999999849</v>
      </c>
      <c r="C897" s="94">
        <f t="shared" si="28"/>
        <v>0.19934756096389786</v>
      </c>
    </row>
    <row r="898" spans="2:3">
      <c r="B898" s="94">
        <f t="shared" si="29"/>
        <v>100.24559999999849</v>
      </c>
      <c r="C898" s="94">
        <f t="shared" si="28"/>
        <v>0.19547526287457095</v>
      </c>
    </row>
    <row r="899" spans="2:3">
      <c r="B899" s="94">
        <f t="shared" si="29"/>
        <v>100.24639999999849</v>
      </c>
      <c r="C899" s="94">
        <f t="shared" si="28"/>
        <v>0.1916659166150442</v>
      </c>
    </row>
    <row r="900" spans="2:3">
      <c r="B900" s="94">
        <f t="shared" si="29"/>
        <v>100.24719999999849</v>
      </c>
      <c r="C900" s="94">
        <f t="shared" si="28"/>
        <v>0.18791877823425171</v>
      </c>
    </row>
    <row r="901" spans="2:3">
      <c r="B901" s="94">
        <f t="shared" si="29"/>
        <v>100.24799999999848</v>
      </c>
      <c r="C901" s="94">
        <f t="shared" si="28"/>
        <v>0.18423310647554678</v>
      </c>
    </row>
    <row r="902" spans="2:3">
      <c r="B902" s="94">
        <f t="shared" si="29"/>
        <v>100.24879999999848</v>
      </c>
      <c r="C902" s="94">
        <f t="shared" si="28"/>
        <v>0.18060816291191714</v>
      </c>
    </row>
    <row r="903" spans="2:3">
      <c r="B903" s="94">
        <f t="shared" si="29"/>
        <v>100.24959999999848</v>
      </c>
      <c r="C903" s="94">
        <f t="shared" si="28"/>
        <v>0.17704321207765747</v>
      </c>
    </row>
    <row r="904" spans="2:3">
      <c r="B904" s="94">
        <f t="shared" si="29"/>
        <v>100.25039999999848</v>
      </c>
      <c r="C904" s="94">
        <f t="shared" si="28"/>
        <v>0.17353752159651556</v>
      </c>
    </row>
    <row r="905" spans="2:3">
      <c r="B905" s="94">
        <f t="shared" si="29"/>
        <v>100.25119999999848</v>
      </c>
      <c r="C905" s="94">
        <f t="shared" si="28"/>
        <v>0.17009036230633554</v>
      </c>
    </row>
    <row r="906" spans="2:3">
      <c r="B906" s="94">
        <f t="shared" si="29"/>
        <v>100.25199999999847</v>
      </c>
      <c r="C906" s="94">
        <f t="shared" si="28"/>
        <v>0.16670100838021795</v>
      </c>
    </row>
    <row r="907" spans="2:3">
      <c r="B907" s="94">
        <f t="shared" si="29"/>
        <v>100.25279999999847</v>
      </c>
      <c r="C907" s="94">
        <f t="shared" si="28"/>
        <v>0.16336873744422103</v>
      </c>
    </row>
    <row r="908" spans="2:3">
      <c r="B908" s="94">
        <f t="shared" si="29"/>
        <v>100.25359999999847</v>
      </c>
      <c r="C908" s="94">
        <f t="shared" si="28"/>
        <v>0.16009283069162561</v>
      </c>
    </row>
    <row r="909" spans="2:3">
      <c r="B909" s="94">
        <f t="shared" si="29"/>
        <v>100.25439999999847</v>
      </c>
      <c r="C909" s="94">
        <f t="shared" si="28"/>
        <v>0.15687257299379043</v>
      </c>
    </row>
    <row r="910" spans="2:3">
      <c r="B910" s="94">
        <f t="shared" si="29"/>
        <v>100.25519999999847</v>
      </c>
      <c r="C910" s="94">
        <f t="shared" si="28"/>
        <v>0.15370725300762275</v>
      </c>
    </row>
    <row r="911" spans="2:3">
      <c r="B911" s="94">
        <f t="shared" si="29"/>
        <v>100.25599999999847</v>
      </c>
      <c r="C911" s="94">
        <f t="shared" si="28"/>
        <v>0.15059616327969072</v>
      </c>
    </row>
    <row r="912" spans="2:3">
      <c r="B912" s="94">
        <f t="shared" si="29"/>
        <v>100.25679999999846</v>
      </c>
      <c r="C912" s="94">
        <f t="shared" si="28"/>
        <v>0.14753860034700761</v>
      </c>
    </row>
    <row r="913" spans="2:3">
      <c r="B913" s="94">
        <f t="shared" si="29"/>
        <v>100.25759999999846</v>
      </c>
      <c r="C913" s="94">
        <f t="shared" si="28"/>
        <v>0.14453386483451458</v>
      </c>
    </row>
    <row r="914" spans="2:3">
      <c r="B914" s="94">
        <f t="shared" si="29"/>
        <v>100.25839999999846</v>
      </c>
      <c r="C914" s="94">
        <f t="shared" si="28"/>
        <v>0.14158126154929265</v>
      </c>
    </row>
    <row r="915" spans="2:3">
      <c r="B915" s="94">
        <f t="shared" si="29"/>
        <v>100.25919999999846</v>
      </c>
      <c r="C915" s="94">
        <f t="shared" si="28"/>
        <v>0.13868009957153474</v>
      </c>
    </row>
    <row r="916" spans="2:3">
      <c r="B916" s="94">
        <f t="shared" si="29"/>
        <v>100.25999999999846</v>
      </c>
      <c r="C916" s="94">
        <f t="shared" si="28"/>
        <v>0.13582969234230849</v>
      </c>
    </row>
    <row r="917" spans="2:3">
      <c r="B917" s="94">
        <f t="shared" si="29"/>
        <v>100.26079999999845</v>
      </c>
      <c r="C917" s="94">
        <f t="shared" si="28"/>
        <v>0.13302935774814303</v>
      </c>
    </row>
    <row r="918" spans="2:3">
      <c r="B918" s="94">
        <f t="shared" si="29"/>
        <v>100.26159999999845</v>
      </c>
      <c r="C918" s="94">
        <f t="shared" si="28"/>
        <v>0.13027841820247113</v>
      </c>
    </row>
    <row r="919" spans="2:3">
      <c r="B919" s="94">
        <f t="shared" si="29"/>
        <v>100.26239999999845</v>
      </c>
      <c r="C919" s="94">
        <f t="shared" si="28"/>
        <v>0.1275762007239622</v>
      </c>
    </row>
    <row r="920" spans="2:3">
      <c r="B920" s="94">
        <f t="shared" si="29"/>
        <v>100.26319999999845</v>
      </c>
      <c r="C920" s="94">
        <f t="shared" si="28"/>
        <v>0.1249220370117793</v>
      </c>
    </row>
    <row r="921" spans="2:3">
      <c r="B921" s="94">
        <f t="shared" si="29"/>
        <v>100.26399999999845</v>
      </c>
      <c r="C921" s="94">
        <f t="shared" si="28"/>
        <v>0.12231526351779529</v>
      </c>
    </row>
    <row r="922" spans="2:3">
      <c r="B922" s="94">
        <f t="shared" si="29"/>
        <v>100.26479999999844</v>
      </c>
      <c r="C922" s="94">
        <f t="shared" si="28"/>
        <v>0.11975522151580405</v>
      </c>
    </row>
    <row r="923" spans="2:3">
      <c r="B923" s="94">
        <f t="shared" si="29"/>
        <v>100.26559999999844</v>
      </c>
      <c r="C923" s="94">
        <f t="shared" ref="C923:C986" si="30">EXP(-((B923-$C$6)^2)/(2*$C$7^2))/(SQRT(2*PI())*$C$7)</f>
        <v>0.11724125716776307</v>
      </c>
    </row>
    <row r="924" spans="2:3">
      <c r="B924" s="94">
        <f t="shared" ref="B924:B987" si="31">B923+$C$87</f>
        <v>100.26639999999844</v>
      </c>
      <c r="C924" s="94">
        <f t="shared" si="30"/>
        <v>0.11477272158710371</v>
      </c>
    </row>
    <row r="925" spans="2:3">
      <c r="B925" s="94">
        <f t="shared" si="31"/>
        <v>100.26719999999844</v>
      </c>
      <c r="C925" s="94">
        <f t="shared" si="30"/>
        <v>0.11234897089914665</v>
      </c>
    </row>
    <row r="926" spans="2:3">
      <c r="B926" s="94">
        <f t="shared" si="31"/>
        <v>100.26799999999844</v>
      </c>
      <c r="C926" s="94">
        <f t="shared" si="30"/>
        <v>0.10996936629866087</v>
      </c>
    </row>
    <row r="927" spans="2:3">
      <c r="B927" s="94">
        <f t="shared" si="31"/>
        <v>100.26879999999844</v>
      </c>
      <c r="C927" s="94">
        <f t="shared" si="30"/>
        <v>0.10763327410460354</v>
      </c>
    </row>
    <row r="928" spans="2:3">
      <c r="B928" s="94">
        <f t="shared" si="31"/>
        <v>100.26959999999843</v>
      </c>
      <c r="C928" s="94">
        <f t="shared" si="30"/>
        <v>0.10534006581208025</v>
      </c>
    </row>
    <row r="929" spans="2:3">
      <c r="B929" s="94">
        <f t="shared" si="31"/>
        <v>100.27039999999843</v>
      </c>
      <c r="C929" s="94">
        <f t="shared" si="30"/>
        <v>0.1030891181415641</v>
      </c>
    </row>
    <row r="930" spans="2:3">
      <c r="B930" s="94">
        <f t="shared" si="31"/>
        <v>100.27119999999843</v>
      </c>
      <c r="C930" s="94">
        <f t="shared" si="30"/>
        <v>0.10087981308541409</v>
      </c>
    </row>
    <row r="931" spans="2:3">
      <c r="B931" s="94">
        <f t="shared" si="31"/>
        <v>100.27199999999843</v>
      </c>
      <c r="C931" s="94">
        <f t="shared" si="30"/>
        <v>9.8711537951731737E-2</v>
      </c>
    </row>
    <row r="932" spans="2:3">
      <c r="B932" s="94">
        <f t="shared" si="31"/>
        <v>100.27279999999843</v>
      </c>
      <c r="C932" s="94">
        <f t="shared" si="30"/>
        <v>9.6583685405596476E-2</v>
      </c>
    </row>
    <row r="933" spans="2:3">
      <c r="B933" s="94">
        <f t="shared" si="31"/>
        <v>100.27359999999842</v>
      </c>
      <c r="C933" s="94">
        <f t="shared" si="30"/>
        <v>9.4495653507720725E-2</v>
      </c>
    </row>
    <row r="934" spans="2:3">
      <c r="B934" s="94">
        <f t="shared" si="31"/>
        <v>100.27439999999842</v>
      </c>
      <c r="C934" s="94">
        <f t="shared" si="30"/>
        <v>9.244684575056486E-2</v>
      </c>
    </row>
    <row r="935" spans="2:3">
      <c r="B935" s="94">
        <f t="shared" si="31"/>
        <v>100.27519999999842</v>
      </c>
      <c r="C935" s="94">
        <f t="shared" si="30"/>
        <v>9.0436671091953247E-2</v>
      </c>
    </row>
    <row r="936" spans="2:3">
      <c r="B936" s="94">
        <f t="shared" si="31"/>
        <v>100.27599999999842</v>
      </c>
      <c r="C936" s="94">
        <f t="shared" si="30"/>
        <v>8.8464543986232894E-2</v>
      </c>
    </row>
    <row r="937" spans="2:3">
      <c r="B937" s="94">
        <f t="shared" si="31"/>
        <v>100.27679999999842</v>
      </c>
      <c r="C937" s="94">
        <f t="shared" si="30"/>
        <v>8.6529884413016067E-2</v>
      </c>
    </row>
    <row r="938" spans="2:3">
      <c r="B938" s="94">
        <f t="shared" si="31"/>
        <v>100.27759999999842</v>
      </c>
      <c r="C938" s="94">
        <f t="shared" si="30"/>
        <v>8.4632117903547785E-2</v>
      </c>
    </row>
    <row r="939" spans="2:3">
      <c r="B939" s="94">
        <f t="shared" si="31"/>
        <v>100.27839999999841</v>
      </c>
      <c r="C939" s="94">
        <f t="shared" si="30"/>
        <v>8.2770675564741367E-2</v>
      </c>
    </row>
    <row r="940" spans="2:3">
      <c r="B940" s="94">
        <f t="shared" si="31"/>
        <v>100.27919999999841</v>
      </c>
      <c r="C940" s="94">
        <f t="shared" si="30"/>
        <v>8.0944994100922513E-2</v>
      </c>
    </row>
    <row r="941" spans="2:3">
      <c r="B941" s="94">
        <f t="shared" si="31"/>
        <v>100.27999999999841</v>
      </c>
      <c r="C941" s="94">
        <f t="shared" si="30"/>
        <v>7.9154515833324723E-2</v>
      </c>
    </row>
    <row r="942" spans="2:3">
      <c r="B942" s="94">
        <f t="shared" si="31"/>
        <v>100.28079999999841</v>
      </c>
      <c r="C942" s="94">
        <f t="shared" si="30"/>
        <v>7.7398688717377748E-2</v>
      </c>
    </row>
    <row r="943" spans="2:3">
      <c r="B943" s="94">
        <f t="shared" si="31"/>
        <v>100.28159999999841</v>
      </c>
      <c r="C943" s="94">
        <f t="shared" si="30"/>
        <v>7.5676966357831651E-2</v>
      </c>
    </row>
    <row r="944" spans="2:3">
      <c r="B944" s="94">
        <f t="shared" si="31"/>
        <v>100.2823999999984</v>
      </c>
      <c r="C944" s="94">
        <f t="shared" si="30"/>
        <v>7.398880802175789E-2</v>
      </c>
    </row>
    <row r="945" spans="2:3">
      <c r="B945" s="94">
        <f t="shared" si="31"/>
        <v>100.2831999999984</v>
      </c>
      <c r="C945" s="94">
        <f t="shared" si="30"/>
        <v>7.233367864947024E-2</v>
      </c>
    </row>
    <row r="946" spans="2:3">
      <c r="B946" s="94">
        <f t="shared" si="31"/>
        <v>100.2839999999984</v>
      </c>
      <c r="C946" s="94">
        <f t="shared" si="30"/>
        <v>7.0711048863407219E-2</v>
      </c>
    </row>
    <row r="947" spans="2:3">
      <c r="B947" s="94">
        <f t="shared" si="31"/>
        <v>100.2847999999984</v>
      </c>
      <c r="C947" s="94">
        <f t="shared" si="30"/>
        <v>6.9120394975018581E-2</v>
      </c>
    </row>
    <row r="948" spans="2:3">
      <c r="B948" s="94">
        <f t="shared" si="31"/>
        <v>100.2855999999984</v>
      </c>
      <c r="C948" s="94">
        <f t="shared" si="30"/>
        <v>6.7561198989697119E-2</v>
      </c>
    </row>
    <row r="949" spans="2:3">
      <c r="B949" s="94">
        <f t="shared" si="31"/>
        <v>100.28639999999839</v>
      </c>
      <c r="C949" s="94">
        <f t="shared" si="30"/>
        <v>6.6032948609798955E-2</v>
      </c>
    </row>
    <row r="950" spans="2:3">
      <c r="B950" s="94">
        <f t="shared" si="31"/>
        <v>100.28719999999839</v>
      </c>
      <c r="C950" s="94">
        <f t="shared" si="30"/>
        <v>6.4535137235793003E-2</v>
      </c>
    </row>
    <row r="951" spans="2:3">
      <c r="B951" s="94">
        <f t="shared" si="31"/>
        <v>100.28799999999839</v>
      </c>
      <c r="C951" s="94">
        <f t="shared" si="30"/>
        <v>6.3067263965582029E-2</v>
      </c>
    </row>
    <row r="952" spans="2:3">
      <c r="B952" s="94">
        <f t="shared" si="31"/>
        <v>100.28879999999839</v>
      </c>
      <c r="C952" s="94">
        <f t="shared" si="30"/>
        <v>6.1628833592036469E-2</v>
      </c>
    </row>
    <row r="953" spans="2:3">
      <c r="B953" s="94">
        <f t="shared" si="31"/>
        <v>100.28959999999839</v>
      </c>
      <c r="C953" s="94">
        <f t="shared" si="30"/>
        <v>6.0219356598783198E-2</v>
      </c>
    </row>
    <row r="954" spans="2:3">
      <c r="B954" s="94">
        <f t="shared" si="31"/>
        <v>100.29039999999839</v>
      </c>
      <c r="C954" s="94">
        <f t="shared" si="30"/>
        <v>5.8838349154290079E-2</v>
      </c>
    </row>
    <row r="955" spans="2:3">
      <c r="B955" s="94">
        <f t="shared" si="31"/>
        <v>100.29119999999838</v>
      </c>
      <c r="C955" s="94">
        <f t="shared" si="30"/>
        <v>5.7485333104286607E-2</v>
      </c>
    </row>
    <row r="956" spans="2:3">
      <c r="B956" s="94">
        <f t="shared" si="31"/>
        <v>100.29199999999838</v>
      </c>
      <c r="C956" s="94">
        <f t="shared" si="30"/>
        <v>5.6159835962563749E-2</v>
      </c>
    </row>
    <row r="957" spans="2:3">
      <c r="B957" s="94">
        <f t="shared" si="31"/>
        <v>100.29279999999838</v>
      </c>
      <c r="C957" s="94">
        <f t="shared" si="30"/>
        <v>5.4861390900190841E-2</v>
      </c>
    </row>
    <row r="958" spans="2:3">
      <c r="B958" s="94">
        <f t="shared" si="31"/>
        <v>100.29359999999838</v>
      </c>
      <c r="C958" s="94">
        <f t="shared" si="30"/>
        <v>5.3589536733192784E-2</v>
      </c>
    </row>
    <row r="959" spans="2:3">
      <c r="B959" s="94">
        <f t="shared" si="31"/>
        <v>100.29439999999838</v>
      </c>
      <c r="C959" s="94">
        <f t="shared" si="30"/>
        <v>5.2343817908725401E-2</v>
      </c>
    </row>
    <row r="960" spans="2:3">
      <c r="B960" s="94">
        <f t="shared" si="31"/>
        <v>100.29519999999837</v>
      </c>
      <c r="C960" s="94">
        <f t="shared" si="30"/>
        <v>5.1123784489790484E-2</v>
      </c>
    </row>
    <row r="961" spans="2:3">
      <c r="B961" s="94">
        <f t="shared" si="31"/>
        <v>100.29599999999837</v>
      </c>
      <c r="C961" s="94">
        <f t="shared" si="30"/>
        <v>4.9928992138529436E-2</v>
      </c>
    </row>
    <row r="962" spans="2:3">
      <c r="B962" s="94">
        <f t="shared" si="31"/>
        <v>100.29679999999837</v>
      </c>
      <c r="C962" s="94">
        <f t="shared" si="30"/>
        <v>4.8759002098135384E-2</v>
      </c>
    </row>
    <row r="963" spans="2:3">
      <c r="B963" s="94">
        <f t="shared" si="31"/>
        <v>100.29759999999837</v>
      </c>
      <c r="C963" s="94">
        <f t="shared" si="30"/>
        <v>4.7613381173421863E-2</v>
      </c>
    </row>
    <row r="964" spans="2:3">
      <c r="B964" s="94">
        <f t="shared" si="31"/>
        <v>100.29839999999837</v>
      </c>
      <c r="C964" s="94">
        <f t="shared" si="30"/>
        <v>4.6491701710088283E-2</v>
      </c>
    </row>
    <row r="965" spans="2:3">
      <c r="B965" s="94">
        <f t="shared" si="31"/>
        <v>100.29919999999836</v>
      </c>
      <c r="C965" s="94">
        <f t="shared" si="30"/>
        <v>4.5393541572719256E-2</v>
      </c>
    </row>
    <row r="966" spans="2:3">
      <c r="B966" s="94">
        <f t="shared" si="31"/>
        <v>100.29999999999836</v>
      </c>
      <c r="C966" s="94">
        <f t="shared" si="30"/>
        <v>4.4318484121556714E-2</v>
      </c>
    </row>
    <row r="967" spans="2:3">
      <c r="B967" s="94">
        <f t="shared" si="31"/>
        <v>100.30079999999836</v>
      </c>
      <c r="C967" s="94">
        <f t="shared" si="30"/>
        <v>4.326611818808223E-2</v>
      </c>
    </row>
    <row r="968" spans="2:3">
      <c r="B968" s="94">
        <f t="shared" si="31"/>
        <v>100.30159999999836</v>
      </c>
      <c r="C968" s="94">
        <f t="shared" si="30"/>
        <v>4.2236038049446686E-2</v>
      </c>
    </row>
    <row r="969" spans="2:3">
      <c r="B969" s="94">
        <f t="shared" si="31"/>
        <v>100.30239999999836</v>
      </c>
      <c r="C969" s="94">
        <f t="shared" si="30"/>
        <v>4.122784340178505E-2</v>
      </c>
    </row>
    <row r="970" spans="2:3">
      <c r="B970" s="94">
        <f t="shared" si="31"/>
        <v>100.30319999999836</v>
      </c>
      <c r="C970" s="94">
        <f t="shared" si="30"/>
        <v>4.0241139332451666E-2</v>
      </c>
    </row>
    <row r="971" spans="2:3">
      <c r="B971" s="94">
        <f t="shared" si="31"/>
        <v>100.30399999999835</v>
      </c>
      <c r="C971" s="94">
        <f t="shared" si="30"/>
        <v>3.9275536291213595E-2</v>
      </c>
    </row>
    <row r="972" spans="2:3">
      <c r="B972" s="94">
        <f t="shared" si="31"/>
        <v>100.30479999999835</v>
      </c>
      <c r="C972" s="94">
        <f t="shared" si="30"/>
        <v>3.8330650060436872E-2</v>
      </c>
    </row>
    <row r="973" spans="2:3">
      <c r="B973" s="94">
        <f t="shared" si="31"/>
        <v>100.30559999999835</v>
      </c>
      <c r="C973" s="94">
        <f t="shared" si="30"/>
        <v>3.740610172430138E-2</v>
      </c>
    </row>
    <row r="974" spans="2:3">
      <c r="B974" s="94">
        <f t="shared" si="31"/>
        <v>100.30639999999835</v>
      </c>
      <c r="C974" s="94">
        <f t="shared" si="30"/>
        <v>3.6501517637079511E-2</v>
      </c>
    </row>
    <row r="975" spans="2:3">
      <c r="B975" s="94">
        <f t="shared" si="31"/>
        <v>100.30719999999835</v>
      </c>
      <c r="C975" s="94">
        <f t="shared" si="30"/>
        <v>3.5616529390512928E-2</v>
      </c>
    </row>
    <row r="976" spans="2:3">
      <c r="B976" s="94">
        <f t="shared" si="31"/>
        <v>100.30799999999834</v>
      </c>
      <c r="C976" s="94">
        <f t="shared" si="30"/>
        <v>3.4750773780321577E-2</v>
      </c>
    </row>
    <row r="977" spans="2:3">
      <c r="B977" s="94">
        <f t="shared" si="31"/>
        <v>100.30879999999834</v>
      </c>
      <c r="C977" s="94">
        <f t="shared" si="30"/>
        <v>3.3903892771878739E-2</v>
      </c>
    </row>
    <row r="978" spans="2:3">
      <c r="B978" s="94">
        <f t="shared" si="31"/>
        <v>100.30959999999834</v>
      </c>
      <c r="C978" s="94">
        <f t="shared" si="30"/>
        <v>3.3075533465085377E-2</v>
      </c>
    </row>
    <row r="979" spans="2:3">
      <c r="B979" s="94">
        <f t="shared" si="31"/>
        <v>100.31039999999834</v>
      </c>
      <c r="C979" s="94">
        <f t="shared" si="30"/>
        <v>3.226534805847648E-2</v>
      </c>
    </row>
    <row r="980" spans="2:3">
      <c r="B980" s="94">
        <f t="shared" si="31"/>
        <v>100.31119999999834</v>
      </c>
      <c r="C980" s="94">
        <f t="shared" si="30"/>
        <v>3.14729938125917E-2</v>
      </c>
    </row>
    <row r="981" spans="2:3">
      <c r="B981" s="94">
        <f t="shared" si="31"/>
        <v>100.31199999999833</v>
      </c>
      <c r="C981" s="94">
        <f t="shared" si="30"/>
        <v>3.0698133012642213E-2</v>
      </c>
    </row>
    <row r="982" spans="2:3">
      <c r="B982" s="94">
        <f t="shared" si="31"/>
        <v>100.31279999999833</v>
      </c>
      <c r="C982" s="94">
        <f t="shared" si="30"/>
        <v>2.9940432930505228E-2</v>
      </c>
    </row>
    <row r="983" spans="2:3">
      <c r="B983" s="94">
        <f t="shared" si="31"/>
        <v>100.31359999999833</v>
      </c>
      <c r="C983" s="94">
        <f t="shared" si="30"/>
        <v>2.9199565786077051E-2</v>
      </c>
    </row>
    <row r="984" spans="2:3">
      <c r="B984" s="94">
        <f t="shared" si="31"/>
        <v>100.31439999999833</v>
      </c>
      <c r="C984" s="94">
        <f t="shared" si="30"/>
        <v>2.8475208708015134E-2</v>
      </c>
    </row>
    <row r="985" spans="2:3">
      <c r="B985" s="94">
        <f t="shared" si="31"/>
        <v>100.31519999999833</v>
      </c>
      <c r="C985" s="94">
        <f t="shared" si="30"/>
        <v>2.7767043693898947E-2</v>
      </c>
    </row>
    <row r="986" spans="2:3">
      <c r="B986" s="94">
        <f t="shared" si="31"/>
        <v>100.31599999999833</v>
      </c>
      <c r="C986" s="94">
        <f t="shared" si="30"/>
        <v>2.7074757569839587E-2</v>
      </c>
    </row>
    <row r="987" spans="2:3">
      <c r="B987" s="94">
        <f t="shared" si="31"/>
        <v>100.31679999999832</v>
      </c>
      <c r="C987" s="94">
        <f t="shared" ref="C987:C1050" si="32">EXP(-((B987-$C$6)^2)/(2*$C$7^2))/(SQRT(2*PI())*$C$7)</f>
        <v>2.6398041949566364E-2</v>
      </c>
    </row>
    <row r="988" spans="2:3">
      <c r="B988" s="94">
        <f t="shared" ref="B988:B1051" si="33">B987+$C$87</f>
        <v>100.31759999999832</v>
      </c>
      <c r="C988" s="94">
        <f t="shared" si="32"/>
        <v>2.573659319301989E-2</v>
      </c>
    </row>
    <row r="989" spans="2:3">
      <c r="B989" s="94">
        <f t="shared" si="33"/>
        <v>100.31839999999832</v>
      </c>
      <c r="C989" s="94">
        <f t="shared" si="32"/>
        <v>2.509011236447856E-2</v>
      </c>
    </row>
    <row r="990" spans="2:3">
      <c r="B990" s="94">
        <f t="shared" si="33"/>
        <v>100.31919999999832</v>
      </c>
      <c r="C990" s="94">
        <f t="shared" si="32"/>
        <v>2.4458305190247061E-2</v>
      </c>
    </row>
    <row r="991" spans="2:3">
      <c r="B991" s="94">
        <f t="shared" si="33"/>
        <v>100.31999999999832</v>
      </c>
      <c r="C991" s="94">
        <f t="shared" si="32"/>
        <v>2.3840882015932961E-2</v>
      </c>
    </row>
    <row r="992" spans="2:3">
      <c r="B992" s="94">
        <f t="shared" si="33"/>
        <v>100.32079999999831</v>
      </c>
      <c r="C992" s="94">
        <f t="shared" si="32"/>
        <v>2.3237557763338575E-2</v>
      </c>
    </row>
    <row r="993" spans="2:3">
      <c r="B993" s="94">
        <f t="shared" si="33"/>
        <v>100.32159999999831</v>
      </c>
      <c r="C993" s="94">
        <f t="shared" si="32"/>
        <v>2.2648051886993887E-2</v>
      </c>
    </row>
    <row r="994" spans="2:3">
      <c r="B994" s="94">
        <f t="shared" si="33"/>
        <v>100.32239999999831</v>
      </c>
      <c r="C994" s="94">
        <f t="shared" si="32"/>
        <v>2.2072088330356097E-2</v>
      </c>
    </row>
    <row r="995" spans="2:3">
      <c r="B995" s="94">
        <f t="shared" si="33"/>
        <v>100.32319999999831</v>
      </c>
      <c r="C995" s="94">
        <f t="shared" si="32"/>
        <v>2.1509395481700746E-2</v>
      </c>
    </row>
    <row r="996" spans="2:3">
      <c r="B996" s="94">
        <f t="shared" si="33"/>
        <v>100.32399999999831</v>
      </c>
      <c r="C996" s="94">
        <f t="shared" si="32"/>
        <v>2.0959706129729177E-2</v>
      </c>
    </row>
    <row r="997" spans="2:3">
      <c r="B997" s="94">
        <f t="shared" si="33"/>
        <v>100.32479999999831</v>
      </c>
      <c r="C997" s="94">
        <f t="shared" si="32"/>
        <v>2.04227574189162E-2</v>
      </c>
    </row>
    <row r="998" spans="2:3">
      <c r="B998" s="94">
        <f t="shared" si="33"/>
        <v>100.3255999999983</v>
      </c>
      <c r="C998" s="94">
        <f t="shared" si="32"/>
        <v>1.9898290804621518E-2</v>
      </c>
    </row>
    <row r="999" spans="2:3">
      <c r="B999" s="94">
        <f t="shared" si="33"/>
        <v>100.3263999999983</v>
      </c>
      <c r="C999" s="94">
        <f t="shared" si="32"/>
        <v>1.9386052007988014E-2</v>
      </c>
    </row>
    <row r="1000" spans="2:3">
      <c r="B1000" s="94">
        <f t="shared" si="33"/>
        <v>100.3271999999983</v>
      </c>
      <c r="C1000" s="94">
        <f t="shared" si="32"/>
        <v>1.8885790970649539E-2</v>
      </c>
    </row>
    <row r="1001" spans="2:3">
      <c r="B1001" s="94">
        <f t="shared" si="33"/>
        <v>100.3279999999983</v>
      </c>
      <c r="C1001" s="94">
        <f t="shared" si="32"/>
        <v>1.8397261809270059E-2</v>
      </c>
    </row>
    <row r="1002" spans="2:3">
      <c r="B1002" s="94">
        <f t="shared" si="33"/>
        <v>100.3287999999983</v>
      </c>
      <c r="C1002" s="94">
        <f t="shared" si="32"/>
        <v>1.7920222769935896E-2</v>
      </c>
    </row>
    <row r="1003" spans="2:3">
      <c r="B1003" s="94">
        <f t="shared" si="33"/>
        <v>100.32959999999829</v>
      </c>
      <c r="C1003" s="94">
        <f t="shared" si="32"/>
        <v>1.7454436182422022E-2</v>
      </c>
    </row>
    <row r="1004" spans="2:3">
      <c r="B1004" s="94">
        <f t="shared" si="33"/>
        <v>100.33039999999829</v>
      </c>
      <c r="C1004" s="94">
        <f t="shared" si="32"/>
        <v>1.6999668414353169E-2</v>
      </c>
    </row>
    <row r="1005" spans="2:3">
      <c r="B1005" s="94">
        <f t="shared" si="33"/>
        <v>100.33119999999829</v>
      </c>
      <c r="C1005" s="94">
        <f t="shared" si="32"/>
        <v>1.6555689825279597E-2</v>
      </c>
    </row>
    <row r="1006" spans="2:3">
      <c r="B1006" s="94">
        <f t="shared" si="33"/>
        <v>100.33199999999829</v>
      </c>
      <c r="C1006" s="94">
        <f t="shared" si="32"/>
        <v>1.612227472068745E-2</v>
      </c>
    </row>
    <row r="1007" spans="2:3">
      <c r="B1007" s="94">
        <f t="shared" si="33"/>
        <v>100.33279999999829</v>
      </c>
      <c r="C1007" s="94">
        <f t="shared" si="32"/>
        <v>1.5699201305962487E-2</v>
      </c>
    </row>
    <row r="1008" spans="2:3">
      <c r="B1008" s="94">
        <f t="shared" si="33"/>
        <v>100.33359999999828</v>
      </c>
      <c r="C1008" s="94">
        <f t="shared" si="32"/>
        <v>1.5286251640326213E-2</v>
      </c>
    </row>
    <row r="1009" spans="2:3">
      <c r="B1009" s="94">
        <f t="shared" si="33"/>
        <v>100.33439999999828</v>
      </c>
      <c r="C1009" s="94">
        <f t="shared" si="32"/>
        <v>1.4883211590762292E-2</v>
      </c>
    </row>
    <row r="1010" spans="2:3">
      <c r="B1010" s="94">
        <f t="shared" si="33"/>
        <v>100.33519999999828</v>
      </c>
      <c r="C1010" s="94">
        <f t="shared" si="32"/>
        <v>1.4489870785951074E-2</v>
      </c>
    </row>
    <row r="1011" spans="2:3">
      <c r="B1011" s="94">
        <f t="shared" si="33"/>
        <v>100.33599999999828</v>
      </c>
      <c r="C1011" s="94">
        <f t="shared" si="32"/>
        <v>1.410602257022954E-2</v>
      </c>
    </row>
    <row r="1012" spans="2:3">
      <c r="B1012" s="94">
        <f t="shared" si="33"/>
        <v>100.33679999999828</v>
      </c>
      <c r="C1012" s="94">
        <f t="shared" si="32"/>
        <v>1.3731463957593294E-2</v>
      </c>
    </row>
    <row r="1013" spans="2:3">
      <c r="B1013" s="94">
        <f t="shared" si="33"/>
        <v>100.33759999999828</v>
      </c>
      <c r="C1013" s="94">
        <f t="shared" si="32"/>
        <v>1.3365995585757051E-2</v>
      </c>
    </row>
    <row r="1014" spans="2:3">
      <c r="B1014" s="94">
        <f t="shared" si="33"/>
        <v>100.33839999999827</v>
      </c>
      <c r="C1014" s="94">
        <f t="shared" si="32"/>
        <v>1.300942167028942E-2</v>
      </c>
    </row>
    <row r="1015" spans="2:3">
      <c r="B1015" s="94">
        <f t="shared" si="33"/>
        <v>100.33919999999827</v>
      </c>
      <c r="C1015" s="94">
        <f t="shared" si="32"/>
        <v>1.2661549958837313E-2</v>
      </c>
    </row>
    <row r="1016" spans="2:3">
      <c r="B1016" s="94">
        <f t="shared" si="33"/>
        <v>100.33999999999827</v>
      </c>
      <c r="C1016" s="94">
        <f t="shared" si="32"/>
        <v>1.2322191685455128E-2</v>
      </c>
    </row>
    <row r="1017" spans="2:3">
      <c r="B1017" s="94">
        <f t="shared" si="33"/>
        <v>100.34079999999827</v>
      </c>
      <c r="C1017" s="94">
        <f t="shared" si="32"/>
        <v>1.1991161525052975E-2</v>
      </c>
    </row>
    <row r="1018" spans="2:3">
      <c r="B1018" s="94">
        <f t="shared" si="33"/>
        <v>100.34159999999827</v>
      </c>
      <c r="C1018" s="94">
        <f t="shared" si="32"/>
        <v>1.1668277547978237E-2</v>
      </c>
    </row>
    <row r="1019" spans="2:3">
      <c r="B1019" s="94">
        <f t="shared" si="33"/>
        <v>100.34239999999826</v>
      </c>
      <c r="C1019" s="94">
        <f t="shared" si="32"/>
        <v>1.1353361174743939E-2</v>
      </c>
    </row>
    <row r="1020" spans="2:3">
      <c r="B1020" s="94">
        <f t="shared" si="33"/>
        <v>100.34319999999826</v>
      </c>
      <c r="C1020" s="94">
        <f t="shared" si="32"/>
        <v>1.1046237130917192E-2</v>
      </c>
    </row>
    <row r="1021" spans="2:3">
      <c r="B1021" s="94">
        <f t="shared" si="33"/>
        <v>100.34399999999826</v>
      </c>
      <c r="C1021" s="94">
        <f t="shared" si="32"/>
        <v>1.0746733402180481E-2</v>
      </c>
    </row>
    <row r="1022" spans="2:3">
      <c r="B1022" s="94">
        <f t="shared" si="33"/>
        <v>100.34479999999826</v>
      </c>
      <c r="C1022" s="94">
        <f t="shared" si="32"/>
        <v>1.0454681189578239E-2</v>
      </c>
    </row>
    <row r="1023" spans="2:3">
      <c r="B1023" s="94">
        <f t="shared" si="33"/>
        <v>100.34559999999826</v>
      </c>
      <c r="C1023" s="94">
        <f t="shared" si="32"/>
        <v>1.0169914864960395E-2</v>
      </c>
    </row>
    <row r="1024" spans="2:3">
      <c r="B1024" s="94">
        <f t="shared" si="33"/>
        <v>100.34639999999825</v>
      </c>
      <c r="C1024" s="94">
        <f t="shared" si="32"/>
        <v>9.892271926634803E-3</v>
      </c>
    </row>
    <row r="1025" spans="2:3">
      <c r="B1025" s="94">
        <f t="shared" si="33"/>
        <v>100.34719999999825</v>
      </c>
      <c r="C1025" s="94">
        <f t="shared" si="32"/>
        <v>9.6215929552392887E-3</v>
      </c>
    </row>
    <row r="1026" spans="2:3">
      <c r="B1026" s="94">
        <f t="shared" si="33"/>
        <v>100.34799999999825</v>
      </c>
      <c r="C1026" s="94">
        <f t="shared" si="32"/>
        <v>9.3577215698443551E-3</v>
      </c>
    </row>
    <row r="1027" spans="2:3">
      <c r="B1027" s="94">
        <f t="shared" si="33"/>
        <v>100.34879999999825</v>
      </c>
      <c r="C1027" s="94">
        <f t="shared" si="32"/>
        <v>9.1005043842966558E-3</v>
      </c>
    </row>
    <row r="1028" spans="2:3">
      <c r="B1028" s="94">
        <f t="shared" si="33"/>
        <v>100.34959999999825</v>
      </c>
      <c r="C1028" s="94">
        <f t="shared" si="32"/>
        <v>8.849790963813331E-3</v>
      </c>
    </row>
    <row r="1029" spans="2:3">
      <c r="B1029" s="94">
        <f t="shared" si="33"/>
        <v>100.35039999999825</v>
      </c>
      <c r="C1029" s="94">
        <f t="shared" si="32"/>
        <v>8.6054337818366397E-3</v>
      </c>
    </row>
    <row r="1030" spans="2:3">
      <c r="B1030" s="94">
        <f t="shared" si="33"/>
        <v>100.35119999999824</v>
      </c>
      <c r="C1030" s="94">
        <f t="shared" si="32"/>
        <v>8.3672881771582244E-3</v>
      </c>
    </row>
    <row r="1031" spans="2:3">
      <c r="B1031" s="94">
        <f t="shared" si="33"/>
        <v>100.35199999999824</v>
      </c>
      <c r="C1031" s="94">
        <f t="shared" si="32"/>
        <v>8.1352123113215945E-3</v>
      </c>
    </row>
    <row r="1032" spans="2:3">
      <c r="B1032" s="94">
        <f t="shared" si="33"/>
        <v>100.35279999999824</v>
      </c>
      <c r="C1032" s="94">
        <f t="shared" si="32"/>
        <v>7.9090671263115277E-3</v>
      </c>
    </row>
    <row r="1033" spans="2:3">
      <c r="B1033" s="94">
        <f t="shared" si="33"/>
        <v>100.35359999999824</v>
      </c>
      <c r="C1033" s="94">
        <f t="shared" si="32"/>
        <v>7.6887163025382756E-3</v>
      </c>
    </row>
    <row r="1034" spans="2:3">
      <c r="B1034" s="94">
        <f t="shared" si="33"/>
        <v>100.35439999999824</v>
      </c>
      <c r="C1034" s="94">
        <f t="shared" si="32"/>
        <v>7.4740262171244199E-3</v>
      </c>
    </row>
    <row r="1035" spans="2:3">
      <c r="B1035" s="94">
        <f t="shared" si="33"/>
        <v>100.35519999999823</v>
      </c>
      <c r="C1035" s="94">
        <f t="shared" si="32"/>
        <v>7.2648659025016677E-3</v>
      </c>
    </row>
    <row r="1036" spans="2:3">
      <c r="B1036" s="94">
        <f t="shared" si="33"/>
        <v>100.35599999999823</v>
      </c>
      <c r="C1036" s="94">
        <f t="shared" si="32"/>
        <v>7.0611070053247064E-3</v>
      </c>
    </row>
    <row r="1037" spans="2:3">
      <c r="B1037" s="94">
        <f t="shared" si="33"/>
        <v>100.35679999999823</v>
      </c>
      <c r="C1037" s="94">
        <f t="shared" si="32"/>
        <v>6.8626237457088037E-3</v>
      </c>
    </row>
    <row r="1038" spans="2:3">
      <c r="B1038" s="94">
        <f t="shared" si="33"/>
        <v>100.35759999999823</v>
      </c>
      <c r="C1038" s="94">
        <f t="shared" si="32"/>
        <v>6.6692928767974882E-3</v>
      </c>
    </row>
    <row r="1039" spans="2:3">
      <c r="B1039" s="94">
        <f t="shared" si="33"/>
        <v>100.35839999999823</v>
      </c>
      <c r="C1039" s="94">
        <f t="shared" si="32"/>
        <v>6.4809936446663568E-3</v>
      </c>
    </row>
    <row r="1040" spans="2:3">
      <c r="B1040" s="94">
        <f t="shared" si="33"/>
        <v>100.35919999999822</v>
      </c>
      <c r="C1040" s="94">
        <f t="shared" si="32"/>
        <v>6.2976077485688399E-3</v>
      </c>
    </row>
    <row r="1041" spans="2:3">
      <c r="B1041" s="94">
        <f t="shared" si="33"/>
        <v>100.35999999999822</v>
      </c>
      <c r="C1041" s="94">
        <f t="shared" si="32"/>
        <v>6.1190193015291539E-3</v>
      </c>
    </row>
    <row r="1042" spans="2:3">
      <c r="B1042" s="94">
        <f t="shared" si="33"/>
        <v>100.36079999999822</v>
      </c>
      <c r="C1042" s="94">
        <f t="shared" si="32"/>
        <v>5.9451147912877884E-3</v>
      </c>
    </row>
    <row r="1043" spans="2:3">
      <c r="B1043" s="94">
        <f t="shared" si="33"/>
        <v>100.36159999999822</v>
      </c>
      <c r="C1043" s="94">
        <f t="shared" si="32"/>
        <v>5.7757830416040826E-3</v>
      </c>
    </row>
    <row r="1044" spans="2:3">
      <c r="B1044" s="94">
        <f t="shared" si="33"/>
        <v>100.36239999999822</v>
      </c>
      <c r="C1044" s="94">
        <f t="shared" si="32"/>
        <v>5.6109151739206784E-3</v>
      </c>
    </row>
    <row r="1045" spans="2:3">
      <c r="B1045" s="94">
        <f t="shared" si="33"/>
        <v>100.36319999999822</v>
      </c>
      <c r="C1045" s="94">
        <f t="shared" si="32"/>
        <v>5.4504045693938002E-3</v>
      </c>
    </row>
    <row r="1046" spans="2:3">
      <c r="B1046" s="94">
        <f t="shared" si="33"/>
        <v>100.36399999999821</v>
      </c>
      <c r="C1046" s="94">
        <f t="shared" si="32"/>
        <v>5.2941468312935822E-3</v>
      </c>
    </row>
    <row r="1047" spans="2:3">
      <c r="B1047" s="94">
        <f t="shared" si="33"/>
        <v>100.36479999999821</v>
      </c>
      <c r="C1047" s="94">
        <f t="shared" si="32"/>
        <v>5.1420397477778589E-3</v>
      </c>
    </row>
    <row r="1048" spans="2:3">
      <c r="B1048" s="94">
        <f t="shared" si="33"/>
        <v>100.36559999999821</v>
      </c>
      <c r="C1048" s="94">
        <f t="shared" si="32"/>
        <v>4.9939832550430531E-3</v>
      </c>
    </row>
    <row r="1049" spans="2:3">
      <c r="B1049" s="94">
        <f t="shared" si="33"/>
        <v>100.36639999999821</v>
      </c>
      <c r="C1049" s="94">
        <f t="shared" si="32"/>
        <v>4.849879400855117E-3</v>
      </c>
    </row>
    <row r="1050" spans="2:3">
      <c r="B1050" s="94">
        <f t="shared" si="33"/>
        <v>100.36719999999821</v>
      </c>
      <c r="C1050" s="94">
        <f t="shared" si="32"/>
        <v>4.7096323084635013E-3</v>
      </c>
    </row>
    <row r="1051" spans="2:3">
      <c r="B1051" s="94">
        <f t="shared" si="33"/>
        <v>100.3679999999982</v>
      </c>
      <c r="C1051" s="94">
        <f t="shared" ref="C1051:C1090" si="34">EXP(-((B1051-$C$6)^2)/(2*$C$7^2))/(SQRT(2*PI())*$C$7)</f>
        <v>4.5731481409007554E-3</v>
      </c>
    </row>
    <row r="1052" spans="2:3">
      <c r="B1052" s="94">
        <f t="shared" ref="B1052:B1090" si="35">B1051+$C$87</f>
        <v>100.3687999999982</v>
      </c>
      <c r="C1052" s="94">
        <f t="shared" si="34"/>
        <v>4.4403350656701517E-3</v>
      </c>
    </row>
    <row r="1053" spans="2:3">
      <c r="B1053" s="94">
        <f t="shared" si="35"/>
        <v>100.3695999999982</v>
      </c>
      <c r="C1053" s="94">
        <f t="shared" si="34"/>
        <v>4.3111032198234669E-3</v>
      </c>
    </row>
    <row r="1054" spans="2:3">
      <c r="B1054" s="94">
        <f t="shared" si="35"/>
        <v>100.3703999999982</v>
      </c>
      <c r="C1054" s="94">
        <f t="shared" si="34"/>
        <v>4.1853646754308072E-3</v>
      </c>
    </row>
    <row r="1055" spans="2:3">
      <c r="B1055" s="94">
        <f t="shared" si="35"/>
        <v>100.3711999999982</v>
      </c>
      <c r="C1055" s="94">
        <f t="shared" si="34"/>
        <v>4.0630334054441936E-3</v>
      </c>
    </row>
    <row r="1056" spans="2:3">
      <c r="B1056" s="94">
        <f t="shared" si="35"/>
        <v>100.3719999999982</v>
      </c>
      <c r="C1056" s="94">
        <f t="shared" si="34"/>
        <v>3.9440252499563788E-3</v>
      </c>
    </row>
    <row r="1057" spans="2:3">
      <c r="B1057" s="94">
        <f t="shared" si="35"/>
        <v>100.37279999999819</v>
      </c>
      <c r="C1057" s="94">
        <f t="shared" si="34"/>
        <v>3.8282578828560277E-3</v>
      </c>
    </row>
    <row r="1058" spans="2:3">
      <c r="B1058" s="94">
        <f t="shared" si="35"/>
        <v>100.37359999999819</v>
      </c>
      <c r="C1058" s="94">
        <f t="shared" si="34"/>
        <v>3.7156507788804341E-3</v>
      </c>
    </row>
    <row r="1059" spans="2:3">
      <c r="B1059" s="94">
        <f t="shared" si="35"/>
        <v>100.37439999999819</v>
      </c>
      <c r="C1059" s="94">
        <f t="shared" si="34"/>
        <v>3.6061251810665215E-3</v>
      </c>
    </row>
    <row r="1060" spans="2:3">
      <c r="B1060" s="94">
        <f t="shared" si="35"/>
        <v>100.37519999999819</v>
      </c>
      <c r="C1060" s="94">
        <f t="shared" si="34"/>
        <v>3.4996040686007118E-3</v>
      </c>
    </row>
    <row r="1061" spans="2:3">
      <c r="B1061" s="94">
        <f t="shared" si="35"/>
        <v>100.37599999999819</v>
      </c>
      <c r="C1061" s="94">
        <f t="shared" si="34"/>
        <v>3.3960121250682092E-3</v>
      </c>
    </row>
    <row r="1062" spans="2:3">
      <c r="B1062" s="94">
        <f t="shared" si="35"/>
        <v>100.37679999999818</v>
      </c>
      <c r="C1062" s="94">
        <f t="shared" si="34"/>
        <v>3.2952757071017936E-3</v>
      </c>
    </row>
    <row r="1063" spans="2:3">
      <c r="B1063" s="94">
        <f t="shared" si="35"/>
        <v>100.37759999999818</v>
      </c>
      <c r="C1063" s="94">
        <f t="shared" si="34"/>
        <v>3.1973228134303203E-3</v>
      </c>
    </row>
    <row r="1064" spans="2:3">
      <c r="B1064" s="94">
        <f t="shared" si="35"/>
        <v>100.37839999999818</v>
      </c>
      <c r="C1064" s="94">
        <f t="shared" si="34"/>
        <v>3.1020830543267014E-3</v>
      </c>
    </row>
    <row r="1065" spans="2:3">
      <c r="B1065" s="94">
        <f t="shared" si="35"/>
        <v>100.37919999999818</v>
      </c>
      <c r="C1065" s="94">
        <f t="shared" si="34"/>
        <v>3.0094876214550922E-3</v>
      </c>
    </row>
    <row r="1066" spans="2:3">
      <c r="B1066" s="94">
        <f t="shared" si="35"/>
        <v>100.37999999999818</v>
      </c>
      <c r="C1066" s="94">
        <f t="shared" si="34"/>
        <v>2.9194692581169094E-3</v>
      </c>
    </row>
    <row r="1067" spans="2:3">
      <c r="B1067" s="94">
        <f t="shared" si="35"/>
        <v>100.38079999999817</v>
      </c>
      <c r="C1067" s="94">
        <f t="shared" si="34"/>
        <v>2.8319622298949138E-3</v>
      </c>
    </row>
    <row r="1068" spans="2:3">
      <c r="B1068" s="94">
        <f t="shared" si="35"/>
        <v>100.38159999999817</v>
      </c>
      <c r="C1068" s="94">
        <f t="shared" si="34"/>
        <v>2.7469022956946956E-3</v>
      </c>
    </row>
    <row r="1069" spans="2:3">
      <c r="B1069" s="94">
        <f t="shared" si="35"/>
        <v>100.38239999999817</v>
      </c>
      <c r="C1069" s="94">
        <f t="shared" si="34"/>
        <v>2.6642266791825657E-3</v>
      </c>
    </row>
    <row r="1070" spans="2:3">
      <c r="B1070" s="94">
        <f t="shared" si="35"/>
        <v>100.38319999999817</v>
      </c>
      <c r="C1070" s="94">
        <f t="shared" si="34"/>
        <v>2.5838740406187934E-3</v>
      </c>
    </row>
    <row r="1071" spans="2:3">
      <c r="B1071" s="94">
        <f t="shared" si="35"/>
        <v>100.38399999999817</v>
      </c>
      <c r="C1071" s="94">
        <f t="shared" si="34"/>
        <v>2.5057844490849741E-3</v>
      </c>
    </row>
    <row r="1072" spans="2:3">
      <c r="B1072" s="94">
        <f t="shared" si="35"/>
        <v>100.38479999999817</v>
      </c>
      <c r="C1072" s="94">
        <f t="shared" si="34"/>
        <v>2.4298993551041541E-3</v>
      </c>
    </row>
    <row r="1073" spans="2:3">
      <c r="B1073" s="94">
        <f t="shared" si="35"/>
        <v>100.38559999999816</v>
      </c>
      <c r="C1073" s="94">
        <f t="shared" si="34"/>
        <v>2.3561615636522384E-3</v>
      </c>
    </row>
    <row r="1074" spans="2:3">
      <c r="B1074" s="94">
        <f t="shared" si="35"/>
        <v>100.38639999999816</v>
      </c>
      <c r="C1074" s="94">
        <f t="shared" si="34"/>
        <v>2.2845152075590164E-3</v>
      </c>
    </row>
    <row r="1075" spans="2:3">
      <c r="B1075" s="94">
        <f t="shared" si="35"/>
        <v>100.38719999999816</v>
      </c>
      <c r="C1075" s="94">
        <f t="shared" si="34"/>
        <v>2.214905721297141E-3</v>
      </c>
    </row>
    <row r="1076" spans="2:3">
      <c r="B1076" s="94">
        <f t="shared" si="35"/>
        <v>100.38799999999816</v>
      </c>
      <c r="C1076" s="94">
        <f t="shared" si="34"/>
        <v>2.1472798151571534E-3</v>
      </c>
    </row>
    <row r="1077" spans="2:3">
      <c r="B1077" s="94">
        <f t="shared" si="35"/>
        <v>100.38879999999816</v>
      </c>
      <c r="C1077" s="94">
        <f t="shared" si="34"/>
        <v>2.0815854498065361E-3</v>
      </c>
    </row>
    <row r="1078" spans="2:3">
      <c r="B1078" s="94">
        <f t="shared" si="35"/>
        <v>100.38959999999815</v>
      </c>
      <c r="C1078" s="94">
        <f t="shared" si="34"/>
        <v>2.017771811230828E-3</v>
      </c>
    </row>
    <row r="1079" spans="2:3">
      <c r="B1079" s="94">
        <f t="shared" si="35"/>
        <v>100.39039999999815</v>
      </c>
      <c r="C1079" s="94">
        <f t="shared" si="34"/>
        <v>1.9557892860544838E-3</v>
      </c>
    </row>
    <row r="1080" spans="2:3">
      <c r="B1080" s="94">
        <f t="shared" si="35"/>
        <v>100.39119999999815</v>
      </c>
      <c r="C1080" s="94">
        <f t="shared" si="34"/>
        <v>1.8955894372392945E-3</v>
      </c>
    </row>
    <row r="1081" spans="2:3">
      <c r="B1081" s="94">
        <f t="shared" si="35"/>
        <v>100.39199999999815</v>
      </c>
      <c r="C1081" s="94">
        <f t="shared" si="34"/>
        <v>1.8371249801579083E-3</v>
      </c>
    </row>
    <row r="1082" spans="2:3">
      <c r="B1082" s="94">
        <f t="shared" si="35"/>
        <v>100.39279999999815</v>
      </c>
      <c r="C1082" s="94">
        <f t="shared" si="34"/>
        <v>1.7803497590400156E-3</v>
      </c>
    </row>
    <row r="1083" spans="2:3">
      <c r="B1083" s="94">
        <f t="shared" si="35"/>
        <v>100.39359999999814</v>
      </c>
      <c r="C1083" s="94">
        <f t="shared" si="34"/>
        <v>1.7252187237886117E-3</v>
      </c>
    </row>
    <row r="1084" spans="2:3">
      <c r="B1084" s="94">
        <f t="shared" si="35"/>
        <v>100.39439999999814</v>
      </c>
      <c r="C1084" s="94">
        <f t="shared" si="34"/>
        <v>1.6716879071637144E-3</v>
      </c>
    </row>
    <row r="1085" spans="2:3">
      <c r="B1085" s="94">
        <f t="shared" si="35"/>
        <v>100.39519999999814</v>
      </c>
      <c r="C1085" s="94">
        <f t="shared" si="34"/>
        <v>1.6197144023307702E-3</v>
      </c>
    </row>
    <row r="1086" spans="2:3">
      <c r="B1086" s="94">
        <f t="shared" si="35"/>
        <v>100.39599999999814</v>
      </c>
      <c r="C1086" s="94">
        <f t="shared" si="34"/>
        <v>1.5692563407709618E-3</v>
      </c>
    </row>
    <row r="1087" spans="2:3">
      <c r="B1087" s="94">
        <f t="shared" si="35"/>
        <v>100.39679999999814</v>
      </c>
      <c r="C1087" s="94">
        <f t="shared" si="34"/>
        <v>1.5202728705505464E-3</v>
      </c>
    </row>
    <row r="1088" spans="2:3">
      <c r="B1088" s="94">
        <f t="shared" si="35"/>
        <v>100.39759999999814</v>
      </c>
      <c r="C1088" s="94">
        <f t="shared" si="34"/>
        <v>1.4727241349462507E-3</v>
      </c>
    </row>
    <row r="1089" spans="2:3">
      <c r="B1089" s="94">
        <f t="shared" si="35"/>
        <v>100.39839999999813</v>
      </c>
      <c r="C1089" s="94">
        <f t="shared" si="34"/>
        <v>1.426571251423744E-3</v>
      </c>
    </row>
    <row r="1090" spans="2:3">
      <c r="B1090" s="94">
        <f t="shared" si="35"/>
        <v>100.39919999999813</v>
      </c>
      <c r="C1090" s="94">
        <f t="shared" si="34"/>
        <v>1.3817762909660758E-3</v>
      </c>
    </row>
  </sheetData>
  <sheetProtection algorithmName="SHA-512" hashValue="GfLIlJVV4Yk4FfgxJburv3knCBWbTBd8V+8A9iNmHlwwL/klpdSYF9DzCbExYwy/ciTfJDYNTx8lDn7cc+NFJQ==" saltValue="N1C4EwPqtc2EL3a2D8wFSQ==" spinCount="100000" sheet="1" formatCells="0"/>
  <mergeCells count="20">
    <mergeCell ref="C36:D36"/>
    <mergeCell ref="E1:N1"/>
    <mergeCell ref="E2:G2"/>
    <mergeCell ref="J2:L2"/>
    <mergeCell ref="M2:N2"/>
    <mergeCell ref="E3:N28"/>
    <mergeCell ref="A16:D16"/>
    <mergeCell ref="C31:D31"/>
    <mergeCell ref="C32:D32"/>
    <mergeCell ref="C33:D33"/>
    <mergeCell ref="C34:D34"/>
    <mergeCell ref="C35:D35"/>
    <mergeCell ref="B89:C89"/>
    <mergeCell ref="E95:K95"/>
    <mergeCell ref="C37:D37"/>
    <mergeCell ref="C38:D38"/>
    <mergeCell ref="A81:B81"/>
    <mergeCell ref="A82:B82"/>
    <mergeCell ref="A84:B84"/>
    <mergeCell ref="A85:B85"/>
  </mergeCells>
  <conditionalFormatting sqref="C4">
    <cfRule type="expression" dxfId="35" priority="2">
      <formula>$H$2="U95 SINGLE SIDED (+ USL)"</formula>
    </cfRule>
  </conditionalFormatting>
  <conditionalFormatting sqref="C11:C12">
    <cfRule type="cellIs" dxfId="34" priority="7" operator="greaterThanOrEqual">
      <formula>4</formula>
    </cfRule>
    <cfRule type="cellIs" dxfId="33" priority="8" operator="lessThan">
      <formula>4</formula>
    </cfRule>
  </conditionalFormatting>
  <conditionalFormatting sqref="C11:C13">
    <cfRule type="expression" dxfId="32" priority="3">
      <formula>$H$2="U95 SINGLE SIDED (+ USL)"</formula>
    </cfRule>
  </conditionalFormatting>
  <conditionalFormatting sqref="C13">
    <cfRule type="cellIs" dxfId="31" priority="5" operator="greaterThanOrEqual">
      <formula>0.667</formula>
    </cfRule>
    <cfRule type="cellIs" dxfId="30" priority="6" operator="lessThan">
      <formula>0.667</formula>
    </cfRule>
  </conditionalFormatting>
  <conditionalFormatting sqref="D4">
    <cfRule type="expression" dxfId="29" priority="4">
      <formula>$H$2="U95 SINGLE SIDED (+ USL)"</formula>
    </cfRule>
  </conditionalFormatting>
  <conditionalFormatting sqref="D6">
    <cfRule type="cellIs" dxfId="28" priority="9" operator="between">
      <formula>$D$4</formula>
      <formula>$D$5</formula>
    </cfRule>
    <cfRule type="cellIs" dxfId="27" priority="10" operator="lessThan">
      <formula>$D$4</formula>
    </cfRule>
    <cfRule type="cellIs" dxfId="26" priority="11" operator="greaterThan">
      <formula>D$5</formula>
    </cfRule>
  </conditionalFormatting>
  <conditionalFormatting sqref="D8">
    <cfRule type="expression" dxfId="25" priority="1">
      <formula>$H$2="ANSI Z540.3 Method 6"</formula>
    </cfRule>
  </conditionalFormatting>
  <dataValidations count="2">
    <dataValidation type="custom" allowBlank="1" showInputMessage="1" showErrorMessage="1" sqref="Q12:Q14" xr:uid="{0AA06EED-7C01-4571-8DEF-913B2A4F5F8F}">
      <formula1>Q2:Q9="TUR"</formula1>
    </dataValidation>
    <dataValidation type="list" allowBlank="1" showInputMessage="1" showErrorMessage="1" sqref="H2" xr:uid="{AEC73A38-815C-46A6-B5A9-90F5904355AA}">
      <formula1>$R$2:$R$10</formula1>
    </dataValidation>
  </dataValidations>
  <pageMargins left="0.75" right="0.75" top="1" bottom="1" header="0.5" footer="0.5"/>
  <pageSetup scale="50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4097" r:id="rId4">
          <objectPr defaultSize="0" autoPict="0" r:id="rId5">
            <anchor moveWithCells="1">
              <from>
                <xdr:col>9</xdr:col>
                <xdr:colOff>247650</xdr:colOff>
                <xdr:row>81</xdr:row>
                <xdr:rowOff>28575</xdr:rowOff>
              </from>
              <to>
                <xdr:col>12</xdr:col>
                <xdr:colOff>381000</xdr:colOff>
                <xdr:row>85</xdr:row>
                <xdr:rowOff>0</xdr:rowOff>
              </to>
            </anchor>
          </objectPr>
        </oleObject>
      </mc:Choice>
      <mc:Fallback>
        <oleObject progId="Equation.3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0B5E3-35EB-4006-AFDD-EAEC386DB52D}">
  <sheetPr>
    <tabColor rgb="FFFF0000"/>
    <pageSetUpPr autoPageBreaks="0" fitToPage="1"/>
  </sheetPr>
  <dimension ref="A2:U1068"/>
  <sheetViews>
    <sheetView zoomScale="89" zoomScaleNormal="100" workbookViewId="0">
      <selection activeCell="H17" sqref="H17"/>
    </sheetView>
  </sheetViews>
  <sheetFormatPr defaultColWidth="9" defaultRowHeight="15"/>
  <cols>
    <col min="2" max="2" width="47.42578125" bestFit="1" customWidth="1"/>
    <col min="3" max="3" width="15.85546875" customWidth="1"/>
    <col min="4" max="4" width="8.85546875" customWidth="1"/>
    <col min="5" max="5" width="9.140625"/>
    <col min="6" max="6" width="21.42578125" customWidth="1"/>
    <col min="7" max="7" width="22.42578125" bestFit="1" customWidth="1"/>
    <col min="8" max="8" width="22.42578125" customWidth="1"/>
    <col min="9" max="9" width="47.140625" style="94" customWidth="1"/>
    <col min="10" max="10" width="26.5703125" style="94" customWidth="1"/>
    <col min="11" max="11" width="26.42578125" style="94" customWidth="1"/>
    <col min="12" max="12" width="23.28515625" style="94" bestFit="1" customWidth="1"/>
    <col min="13" max="14" width="10.5703125" style="94" bestFit="1" customWidth="1"/>
    <col min="15" max="15" width="38.5703125" style="94" customWidth="1"/>
    <col min="16" max="16" width="13.28515625" style="94" customWidth="1"/>
    <col min="17" max="18" width="9" style="94"/>
    <col min="19" max="19" width="5.5703125" style="94" customWidth="1"/>
    <col min="20" max="20" width="9" style="94"/>
    <col min="21" max="21" width="6.140625" style="94" customWidth="1"/>
    <col min="22" max="23" width="9" style="94" customWidth="1"/>
    <col min="24" max="16384" width="9" style="94"/>
  </cols>
  <sheetData>
    <row r="2" spans="2:21" ht="15.75" thickBot="1">
      <c r="I2" s="100"/>
    </row>
    <row r="3" spans="2:21" ht="16.5" thickBot="1">
      <c r="B3" s="429" t="s">
        <v>52</v>
      </c>
      <c r="C3" s="430"/>
      <c r="F3" s="431" t="s">
        <v>3</v>
      </c>
      <c r="G3" s="432"/>
      <c r="H3" s="172"/>
      <c r="I3" s="181"/>
      <c r="J3" s="175"/>
      <c r="K3" s="181"/>
      <c r="L3" s="112"/>
      <c r="M3" s="112"/>
      <c r="N3" s="112"/>
      <c r="O3" s="112"/>
      <c r="P3" s="112"/>
      <c r="Q3" s="112"/>
      <c r="R3" s="112"/>
      <c r="S3" s="112"/>
      <c r="T3" s="112"/>
      <c r="U3" s="112"/>
    </row>
    <row r="4" spans="2:21" ht="15.6" customHeight="1">
      <c r="B4" s="10" t="s">
        <v>2</v>
      </c>
      <c r="C4" s="46">
        <v>1500.2</v>
      </c>
      <c r="F4" s="433" t="s">
        <v>4</v>
      </c>
      <c r="G4" s="433" t="s">
        <v>141</v>
      </c>
      <c r="H4" s="172"/>
      <c r="I4" s="181"/>
      <c r="J4" s="175"/>
      <c r="K4" s="182"/>
      <c r="L4" s="112"/>
      <c r="M4" s="112"/>
      <c r="N4" s="112"/>
      <c r="O4" s="112"/>
      <c r="P4" s="112"/>
      <c r="Q4" s="112"/>
      <c r="R4" s="112"/>
      <c r="S4" s="112"/>
      <c r="T4" s="112"/>
      <c r="U4" s="112"/>
    </row>
    <row r="5" spans="2:21" ht="15.6" customHeight="1" thickBot="1">
      <c r="B5" s="11" t="s">
        <v>1</v>
      </c>
      <c r="C5" s="47">
        <v>1499.8</v>
      </c>
      <c r="F5" s="458"/>
      <c r="G5" s="458"/>
      <c r="H5" s="172"/>
      <c r="I5" s="181"/>
      <c r="J5" s="175"/>
      <c r="K5" s="182"/>
      <c r="L5" s="112"/>
      <c r="M5" s="112"/>
      <c r="N5" s="112"/>
      <c r="O5" s="112"/>
      <c r="P5" s="112"/>
      <c r="Q5" s="112"/>
      <c r="R5" s="112"/>
      <c r="S5" s="112"/>
      <c r="T5" s="112"/>
      <c r="U5" s="112"/>
    </row>
    <row r="6" spans="2:21" ht="15.6" customHeight="1">
      <c r="B6" s="11" t="s">
        <v>13</v>
      </c>
      <c r="C6" s="47">
        <v>1500</v>
      </c>
      <c r="F6" s="220">
        <v>6.6799999999999998E-2</v>
      </c>
      <c r="G6" s="6">
        <f>_xlfn.NORM.S.INV(F6)/2</f>
        <v>-0.75002780150889192</v>
      </c>
      <c r="H6" s="174"/>
      <c r="I6" s="181"/>
      <c r="J6" s="183"/>
      <c r="K6" s="112"/>
      <c r="L6" s="112"/>
      <c r="M6" s="112"/>
      <c r="N6" s="112"/>
      <c r="O6" s="112"/>
      <c r="P6" s="112"/>
      <c r="Q6" s="112"/>
      <c r="R6" s="112"/>
      <c r="S6" s="112"/>
      <c r="T6" s="112"/>
    </row>
    <row r="7" spans="2:21" ht="15.6" customHeight="1">
      <c r="B7" s="11" t="s">
        <v>6</v>
      </c>
      <c r="C7" s="47">
        <v>0.04</v>
      </c>
      <c r="F7" s="221">
        <v>0.159</v>
      </c>
      <c r="G7" s="6">
        <f>_xlfn.NORM.S.INV(F7)/2</f>
        <v>-0.49928813530782873</v>
      </c>
      <c r="H7" s="174"/>
      <c r="I7" s="181"/>
      <c r="J7" s="184"/>
      <c r="K7" s="182"/>
      <c r="L7" s="112"/>
      <c r="M7" s="112"/>
      <c r="N7" s="112"/>
      <c r="O7" s="112"/>
      <c r="P7" s="112"/>
      <c r="Q7" s="112"/>
      <c r="R7" s="112"/>
      <c r="S7" s="112"/>
      <c r="T7" s="112"/>
      <c r="U7" s="112"/>
    </row>
    <row r="8" spans="2:21" ht="15.6" customHeight="1">
      <c r="B8" s="11" t="s">
        <v>7</v>
      </c>
      <c r="C8" s="21">
        <v>1500.0887</v>
      </c>
      <c r="F8" s="221">
        <v>0.30850295215875301</v>
      </c>
      <c r="G8" s="6">
        <f t="shared" ref="G8:G9" si="0">_xlfn.NORM.S.INV(F8)/2</f>
        <v>-0.25004912073715579</v>
      </c>
      <c r="H8" s="174"/>
      <c r="I8" s="181"/>
      <c r="J8" s="185"/>
      <c r="K8" s="186"/>
      <c r="L8" s="112"/>
      <c r="M8" s="112"/>
      <c r="N8" s="112"/>
      <c r="O8" s="112"/>
      <c r="P8" s="112"/>
      <c r="Q8" s="112"/>
      <c r="R8" s="112"/>
      <c r="S8" s="112"/>
      <c r="T8" s="112"/>
      <c r="U8" s="112"/>
    </row>
    <row r="9" spans="2:21" ht="15.6" customHeight="1" thickBot="1">
      <c r="B9" s="13" t="s">
        <v>5</v>
      </c>
      <c r="C9" s="45">
        <f>C4-C5</f>
        <v>0.40000000000009095</v>
      </c>
      <c r="F9" s="221">
        <v>0.5</v>
      </c>
      <c r="G9" s="6">
        <f t="shared" si="0"/>
        <v>0</v>
      </c>
      <c r="H9" s="174"/>
      <c r="I9" s="181"/>
      <c r="J9" s="185"/>
      <c r="K9" s="186"/>
      <c r="L9" s="112"/>
      <c r="M9" s="112"/>
      <c r="N9" s="112"/>
      <c r="O9" s="112"/>
      <c r="P9" s="112"/>
      <c r="Q9" s="112"/>
      <c r="R9" s="112"/>
      <c r="S9" s="112"/>
      <c r="T9" s="112"/>
      <c r="U9" s="112"/>
    </row>
    <row r="10" spans="2:21" ht="15.75" customHeight="1">
      <c r="F10" s="221">
        <v>0.69140000000000001</v>
      </c>
      <c r="G10" s="6">
        <f>_xlfn.NORM.S.INV(F10)/2</f>
        <v>0.24991129699606551</v>
      </c>
      <c r="H10" s="174"/>
      <c r="I10" s="181"/>
      <c r="J10" s="185"/>
      <c r="K10" s="186"/>
      <c r="L10" s="112"/>
      <c r="M10" s="112"/>
      <c r="N10" s="112"/>
      <c r="O10" s="112"/>
      <c r="P10" s="112"/>
      <c r="Q10" s="112"/>
      <c r="R10" s="112"/>
      <c r="S10" s="112"/>
      <c r="T10" s="112"/>
      <c r="U10" s="112"/>
    </row>
    <row r="11" spans="2:21" ht="15.6" customHeight="1" thickBot="1">
      <c r="F11" s="221">
        <v>0.8</v>
      </c>
      <c r="G11" s="7">
        <f t="shared" ref="G11:G13" si="1">_xlfn.NORM.S.INV(F11)/2</f>
        <v>0.42081061678645737</v>
      </c>
      <c r="H11" s="174"/>
      <c r="I11" s="187"/>
      <c r="J11" s="188"/>
      <c r="K11" s="112"/>
      <c r="L11" s="112"/>
      <c r="M11" s="112"/>
      <c r="N11" s="112"/>
      <c r="O11" s="112"/>
      <c r="P11" s="112"/>
      <c r="Q11" s="112"/>
      <c r="R11" s="112"/>
      <c r="S11" s="112"/>
      <c r="T11" s="112"/>
    </row>
    <row r="12" spans="2:21" ht="15.75" customHeight="1" thickBot="1">
      <c r="B12" s="50" t="s">
        <v>11</v>
      </c>
      <c r="C12" s="51">
        <f>_xlfn.NORM.DIST($C$4,$C$8,C7,TRUE)-_xlfn.NORM.DIST($C$5,$C$8,C7,TRUE)</f>
        <v>0.99730290673472566</v>
      </c>
      <c r="D12" s="14"/>
      <c r="F12" s="221">
        <v>0.85</v>
      </c>
      <c r="G12" s="7">
        <f t="shared" si="1"/>
        <v>0.51821669474689491</v>
      </c>
      <c r="H12" s="174"/>
      <c r="I12" s="187"/>
      <c r="J12" s="182"/>
      <c r="K12" s="112"/>
      <c r="L12" s="112"/>
      <c r="M12" s="112"/>
      <c r="N12" s="112"/>
      <c r="O12" s="112"/>
      <c r="P12" s="112"/>
      <c r="Q12" s="112"/>
      <c r="R12" s="112"/>
      <c r="S12" s="112"/>
      <c r="T12" s="112"/>
    </row>
    <row r="13" spans="2:21" ht="15.75" customHeight="1" thickBot="1">
      <c r="B13" s="13" t="s">
        <v>12</v>
      </c>
      <c r="C13" s="15">
        <f>1-C12</f>
        <v>2.6970932652743418E-3</v>
      </c>
      <c r="D13" s="14"/>
      <c r="F13" s="221">
        <v>0.9</v>
      </c>
      <c r="G13" s="7">
        <f t="shared" si="1"/>
        <v>0.6407757827723003</v>
      </c>
      <c r="H13" s="174"/>
      <c r="I13" s="187"/>
      <c r="J13" s="182"/>
      <c r="K13" s="112"/>
      <c r="L13" s="112"/>
      <c r="M13" s="112"/>
      <c r="N13" s="112"/>
      <c r="O13" s="112"/>
      <c r="P13" s="112"/>
      <c r="Q13" s="112"/>
      <c r="R13" s="112"/>
      <c r="S13" s="112"/>
      <c r="T13" s="112"/>
    </row>
    <row r="14" spans="2:21" ht="15.75" customHeight="1" thickBot="1">
      <c r="F14" s="221">
        <v>0.95</v>
      </c>
      <c r="G14" s="7">
        <f>_xlfn.NORM.S.INV(F14)/2</f>
        <v>0.82242681347573576</v>
      </c>
      <c r="H14" s="174"/>
      <c r="I14" s="187"/>
      <c r="J14" s="189"/>
      <c r="K14" s="182"/>
      <c r="L14" s="112"/>
      <c r="M14" s="112"/>
      <c r="N14" s="112"/>
      <c r="O14" s="112"/>
      <c r="P14" s="112"/>
      <c r="Q14" s="112"/>
      <c r="R14" s="112"/>
      <c r="S14" s="112"/>
      <c r="T14" s="112"/>
      <c r="U14" s="112"/>
    </row>
    <row r="15" spans="2:21" ht="15.75" customHeight="1">
      <c r="B15" s="436" t="s">
        <v>20</v>
      </c>
      <c r="C15" s="437"/>
      <c r="F15" s="221">
        <v>0.95450000000000002</v>
      </c>
      <c r="G15" s="7">
        <f>_xlfn.NORM.S.INV(F15)/2</f>
        <v>0.84507306876373511</v>
      </c>
      <c r="H15" s="174"/>
      <c r="I15" s="187"/>
      <c r="J15" s="189"/>
      <c r="K15" s="182"/>
      <c r="L15" s="112"/>
      <c r="M15" s="112"/>
      <c r="N15" s="112"/>
      <c r="O15" s="112"/>
      <c r="P15" s="112"/>
      <c r="Q15" s="112"/>
      <c r="R15" s="112"/>
      <c r="S15" s="112"/>
      <c r="T15" s="112"/>
      <c r="U15" s="112"/>
    </row>
    <row r="16" spans="2:21" ht="14.85" customHeight="1">
      <c r="B16" s="11" t="s">
        <v>21</v>
      </c>
      <c r="C16" s="411">
        <v>0.95</v>
      </c>
      <c r="F16" s="221">
        <v>0.97724999999999995</v>
      </c>
      <c r="G16" s="7">
        <f>_xlfn.NORM.S.INV(F16)/2</f>
        <v>1.0000012219498013</v>
      </c>
      <c r="H16" s="174"/>
      <c r="I16" s="435"/>
      <c r="J16" s="435"/>
      <c r="K16" s="435"/>
      <c r="L16" s="112"/>
      <c r="M16" s="112"/>
      <c r="N16" s="112"/>
      <c r="O16" s="112"/>
      <c r="P16" s="112"/>
      <c r="Q16" s="112"/>
      <c r="R16" s="112"/>
      <c r="S16" s="112"/>
      <c r="T16" s="112"/>
      <c r="U16" s="112"/>
    </row>
    <row r="17" spans="2:21" ht="15.6" customHeight="1">
      <c r="B17" s="88" t="s">
        <v>73</v>
      </c>
      <c r="C17" s="89">
        <f>1-C16</f>
        <v>5.0000000000000044E-2</v>
      </c>
      <c r="F17" s="221">
        <v>0.98</v>
      </c>
      <c r="G17" s="7">
        <f t="shared" ref="G17" si="2">_xlfn.NORM.S.INV(F17)/2</f>
        <v>1.026874455315911</v>
      </c>
      <c r="H17" s="174"/>
      <c r="I17" s="175"/>
      <c r="J17" s="175"/>
      <c r="K17" s="176"/>
      <c r="L17" s="112"/>
      <c r="M17" s="112"/>
      <c r="N17" s="112"/>
      <c r="O17" s="112"/>
      <c r="P17" s="112"/>
      <c r="Q17" s="112"/>
      <c r="R17" s="112"/>
      <c r="S17" s="112"/>
      <c r="T17" s="112"/>
      <c r="U17" s="112"/>
    </row>
    <row r="18" spans="2:21" ht="15.6" customHeight="1">
      <c r="B18" s="11" t="s">
        <v>72</v>
      </c>
      <c r="C18" s="49">
        <f>J18</f>
        <v>0.82242681347573576</v>
      </c>
      <c r="F18" s="221">
        <v>0.99</v>
      </c>
      <c r="G18" s="90">
        <f>_xlfn.NORM.S.INV(F18)/2</f>
        <v>1.1631739370204204</v>
      </c>
      <c r="H18" s="174"/>
      <c r="I18" s="175"/>
      <c r="J18" s="177">
        <f>_xlfn.XLOOKUP(C16,F6:F21,G6:G21)</f>
        <v>0.82242681347573576</v>
      </c>
      <c r="K18" s="176"/>
      <c r="L18" s="112"/>
      <c r="M18" s="112"/>
      <c r="N18" s="112"/>
      <c r="O18" s="112"/>
      <c r="P18" s="112"/>
      <c r="Q18" s="112"/>
      <c r="R18" s="112"/>
      <c r="S18" s="112"/>
      <c r="T18" s="112"/>
      <c r="U18" s="112"/>
    </row>
    <row r="19" spans="2:21" ht="15.75" customHeight="1">
      <c r="B19" s="11" t="s">
        <v>18</v>
      </c>
      <c r="C19" s="49">
        <f>C4-($C$18*(2*$C$7))</f>
        <v>1500.1342058549219</v>
      </c>
      <c r="F19" s="221">
        <v>0.99730023999999995</v>
      </c>
      <c r="G19" s="90">
        <f>_xlfn.NORM.S.INV(F19)/2</f>
        <v>1.3910896509242432</v>
      </c>
      <c r="H19" s="174"/>
      <c r="I19" s="175"/>
      <c r="J19" s="177"/>
      <c r="K19" s="176"/>
      <c r="L19" s="112"/>
      <c r="M19" s="112"/>
      <c r="N19" s="112"/>
      <c r="O19" s="112"/>
      <c r="P19" s="112"/>
      <c r="Q19" s="112"/>
      <c r="R19" s="112"/>
      <c r="S19" s="112"/>
      <c r="T19" s="112"/>
      <c r="U19" s="112"/>
    </row>
    <row r="20" spans="2:21" ht="15.6" customHeight="1" thickBot="1">
      <c r="B20" s="13" t="s">
        <v>19</v>
      </c>
      <c r="C20" s="48">
        <f>C5+($C$18*(2*$C$7))</f>
        <v>1499.8657941450781</v>
      </c>
      <c r="F20" s="221">
        <v>0.999</v>
      </c>
      <c r="G20" s="7">
        <f t="shared" ref="G20:G21" si="3">NORMSINV(F20)</f>
        <v>3.0902323061678132</v>
      </c>
      <c r="H20" s="174"/>
      <c r="I20" s="175"/>
      <c r="J20" s="177"/>
      <c r="K20" s="176"/>
      <c r="L20" s="112"/>
      <c r="M20" s="112"/>
      <c r="N20" s="112"/>
      <c r="O20" s="112"/>
      <c r="P20" s="112"/>
      <c r="Q20" s="112"/>
      <c r="R20" s="112"/>
      <c r="S20" s="112"/>
      <c r="T20" s="112"/>
      <c r="U20" s="112"/>
    </row>
    <row r="21" spans="2:21" ht="15.75" customHeight="1" thickBot="1">
      <c r="F21" s="222">
        <v>0.99999999900000003</v>
      </c>
      <c r="G21" s="8">
        <f t="shared" si="3"/>
        <v>5.9978070196016384</v>
      </c>
      <c r="I21" s="175"/>
      <c r="J21" s="177"/>
      <c r="K21" s="176"/>
      <c r="L21" s="112"/>
      <c r="M21" s="112"/>
      <c r="N21" s="112"/>
      <c r="O21" s="112"/>
      <c r="P21" s="112"/>
      <c r="Q21" s="112"/>
      <c r="R21" s="112"/>
      <c r="S21" s="112"/>
      <c r="T21" s="112"/>
      <c r="U21" s="112"/>
    </row>
    <row r="22" spans="2:21" ht="14.25" customHeight="1">
      <c r="I22" s="175"/>
      <c r="J22" s="177"/>
      <c r="K22" s="176"/>
      <c r="L22" s="112"/>
      <c r="M22" s="112"/>
      <c r="N22" s="112"/>
      <c r="O22" s="112"/>
      <c r="P22" s="112"/>
      <c r="Q22" s="112"/>
      <c r="R22" s="112"/>
      <c r="S22" s="112"/>
      <c r="T22" s="112"/>
      <c r="U22" s="112"/>
    </row>
    <row r="23" spans="2:21" ht="14.25" customHeight="1">
      <c r="I23" s="175"/>
      <c r="J23" s="177"/>
      <c r="K23" s="176"/>
      <c r="L23" s="112"/>
      <c r="M23" s="112"/>
      <c r="N23" s="112"/>
      <c r="O23" s="112"/>
      <c r="P23" s="112"/>
      <c r="Q23" s="112"/>
      <c r="R23" s="112"/>
      <c r="S23" s="112"/>
      <c r="T23" s="112"/>
      <c r="U23" s="112"/>
    </row>
    <row r="24" spans="2:21" ht="14.25" customHeight="1">
      <c r="I24" s="175"/>
      <c r="J24" s="177"/>
      <c r="K24" s="176"/>
      <c r="L24" s="112"/>
      <c r="M24" s="112"/>
      <c r="N24" s="112"/>
      <c r="O24" s="112"/>
      <c r="P24" s="112"/>
      <c r="Q24" s="112"/>
      <c r="R24" s="112"/>
      <c r="S24" s="112"/>
      <c r="T24" s="112"/>
      <c r="U24" s="112"/>
    </row>
    <row r="25" spans="2:21" ht="14.25" customHeight="1">
      <c r="I25" s="175"/>
      <c r="J25" s="178"/>
      <c r="K25" s="176"/>
      <c r="L25" s="112"/>
      <c r="M25" s="112"/>
      <c r="N25" s="112"/>
      <c r="O25" s="112"/>
      <c r="P25" s="112"/>
      <c r="Q25" s="112"/>
      <c r="R25" s="112"/>
      <c r="S25" s="112"/>
      <c r="T25" s="112"/>
      <c r="U25" s="112"/>
    </row>
    <row r="26" spans="2:21" ht="14.25" customHeight="1">
      <c r="I26" s="176"/>
      <c r="J26" s="176"/>
      <c r="K26" s="176"/>
      <c r="L26" s="112"/>
      <c r="M26" s="112"/>
      <c r="N26" s="112"/>
      <c r="O26" s="112"/>
      <c r="P26" s="112"/>
      <c r="Q26" s="112"/>
      <c r="R26" s="112"/>
      <c r="S26" s="112"/>
      <c r="T26" s="112"/>
      <c r="U26" s="112"/>
    </row>
    <row r="27" spans="2:21" ht="14.25" customHeight="1">
      <c r="C27">
        <f>C18*(2*C7)</f>
        <v>6.5794145078058863E-2</v>
      </c>
      <c r="I27" s="176"/>
      <c r="J27" s="176"/>
      <c r="K27" s="176"/>
      <c r="L27" s="112"/>
      <c r="M27" s="112"/>
      <c r="N27" s="112"/>
      <c r="O27" s="112"/>
      <c r="P27" s="112"/>
      <c r="Q27" s="112"/>
      <c r="R27" s="112"/>
      <c r="S27" s="112"/>
      <c r="T27" s="112"/>
      <c r="U27" s="112"/>
    </row>
    <row r="28" spans="2:21" ht="14.85" customHeight="1">
      <c r="I28" s="176"/>
      <c r="J28" s="176"/>
      <c r="K28" s="176"/>
      <c r="L28" s="112"/>
      <c r="M28" s="112"/>
      <c r="N28" s="112"/>
      <c r="O28" s="112"/>
      <c r="P28" s="112"/>
      <c r="Q28" s="112"/>
      <c r="R28" s="112"/>
      <c r="S28" s="112"/>
      <c r="T28" s="112"/>
      <c r="U28" s="112"/>
    </row>
    <row r="29" spans="2:21" ht="14.85" customHeight="1"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</row>
    <row r="30" spans="2:21" ht="14.85" customHeight="1"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</row>
    <row r="40" spans="9:21" ht="14.85" customHeight="1"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</row>
    <row r="41" spans="9:21" ht="14.85" customHeight="1"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</row>
    <row r="42" spans="9:21" ht="14.85" customHeight="1"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</row>
    <row r="43" spans="9:21" ht="14.85" customHeight="1"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</row>
    <row r="44" spans="9:21" ht="14.85" customHeight="1"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</row>
    <row r="45" spans="9:21" ht="14.85" customHeight="1"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</row>
    <row r="46" spans="9:21" ht="14.85" customHeight="1"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</row>
    <row r="47" spans="9:21" ht="14.85" customHeight="1"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</row>
    <row r="48" spans="9:21" ht="14.85" customHeight="1"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</row>
    <row r="49" spans="9:21" ht="14.85" customHeight="1"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</row>
    <row r="50" spans="9:21" ht="14.85" customHeight="1"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</row>
    <row r="51" spans="9:21" ht="14.85" customHeight="1"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</row>
    <row r="52" spans="9:21" ht="14.85" customHeight="1"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</row>
    <row r="53" spans="9:21" ht="14.85" customHeight="1"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</row>
    <row r="54" spans="9:21" ht="14.85" customHeight="1"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</row>
    <row r="55" spans="9:21" ht="14.85" customHeight="1"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</row>
    <row r="56" spans="9:21" ht="14.85" customHeight="1"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</row>
    <row r="57" spans="9:21" ht="14.85" customHeight="1"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</row>
    <row r="59" spans="9:21">
      <c r="I59" s="157"/>
      <c r="J59" s="158">
        <f>100*J65*(SUMIF(I68:I168,"&lt;"&amp;C5,J68:J1073))</f>
        <v>0</v>
      </c>
      <c r="L59" s="112"/>
      <c r="M59" s="112"/>
      <c r="N59" s="112"/>
      <c r="O59" s="159" t="s">
        <v>118</v>
      </c>
      <c r="P59" s="112"/>
    </row>
    <row r="60" spans="9:21">
      <c r="I60" s="157"/>
      <c r="J60" s="158">
        <f>100*J65*(SUMIF(I69:I169,"&gt;"&amp;C4,J69:J1073))</f>
        <v>0</v>
      </c>
      <c r="L60" s="159" t="s">
        <v>13</v>
      </c>
      <c r="M60" s="159" t="s">
        <v>120</v>
      </c>
      <c r="N60" s="159" t="s">
        <v>121</v>
      </c>
      <c r="O60" s="159" t="s">
        <v>122</v>
      </c>
      <c r="P60" s="112"/>
    </row>
    <row r="61" spans="9:21">
      <c r="L61" s="179">
        <f>C6</f>
        <v>1500</v>
      </c>
      <c r="M61" s="179">
        <f>C5</f>
        <v>1499.8</v>
      </c>
      <c r="N61" s="179">
        <f>C4</f>
        <v>1500.2</v>
      </c>
      <c r="O61" s="179">
        <f>C8</f>
        <v>1500.0887</v>
      </c>
      <c r="P61" s="112">
        <v>0</v>
      </c>
    </row>
    <row r="62" spans="9:21">
      <c r="I62" s="157"/>
      <c r="J62" s="160"/>
      <c r="L62" s="179">
        <f>C6</f>
        <v>1500</v>
      </c>
      <c r="M62" s="179">
        <f>C5</f>
        <v>1499.8</v>
      </c>
      <c r="N62" s="179">
        <f>C4</f>
        <v>1500.2</v>
      </c>
      <c r="O62" s="179">
        <f>C8</f>
        <v>1500.0887</v>
      </c>
      <c r="P62" s="112">
        <f>MAX(J69:J1068)</f>
        <v>9.9735570100358188</v>
      </c>
    </row>
    <row r="63" spans="9:21">
      <c r="I63" s="157"/>
      <c r="J63" s="160"/>
    </row>
    <row r="64" spans="9:21">
      <c r="M64" s="94" t="s">
        <v>123</v>
      </c>
      <c r="N64" s="94" t="s">
        <v>124</v>
      </c>
    </row>
    <row r="65" spans="9:18">
      <c r="I65" s="161" t="s">
        <v>125</v>
      </c>
      <c r="J65" s="161">
        <f>8*C7/1000</f>
        <v>3.2000000000000003E-4</v>
      </c>
      <c r="M65" s="180">
        <f>C20</f>
        <v>1499.8657941450781</v>
      </c>
      <c r="N65" s="180">
        <f>C19</f>
        <v>1500.1342058549219</v>
      </c>
      <c r="P65" s="94">
        <v>0</v>
      </c>
    </row>
    <row r="66" spans="9:18">
      <c r="M66" s="180">
        <f>C20</f>
        <v>1499.8657941450781</v>
      </c>
      <c r="N66" s="180">
        <f>C19</f>
        <v>1500.1342058549219</v>
      </c>
      <c r="P66" s="94">
        <f>MAX(J69:J1068)</f>
        <v>9.9735570100358188</v>
      </c>
    </row>
    <row r="67" spans="9:18">
      <c r="I67" s="425" t="s">
        <v>126</v>
      </c>
      <c r="J67" s="425"/>
    </row>
    <row r="68" spans="9:18">
      <c r="I68" s="112" t="s">
        <v>127</v>
      </c>
      <c r="J68" s="112" t="s">
        <v>128</v>
      </c>
    </row>
    <row r="69" spans="9:18">
      <c r="I69" s="173">
        <f>C8-(4*C7)</f>
        <v>1499.9286999999999</v>
      </c>
      <c r="J69" s="173">
        <f t="shared" ref="J69:J132" si="4">EXP(-((I69-$C$8)^2)/(2*$C$7^2))/(SQRT(2*PI())*$C$7)</f>
        <v>3.3457556440947478E-3</v>
      </c>
    </row>
    <row r="70" spans="9:18">
      <c r="I70" s="94">
        <f t="shared" ref="I70:I133" si="5">I69+$J$65</f>
        <v>1499.92902</v>
      </c>
      <c r="J70" s="173">
        <f t="shared" si="4"/>
        <v>3.4544407271643431E-3</v>
      </c>
    </row>
    <row r="71" spans="9:18">
      <c r="I71" s="94">
        <f t="shared" si="5"/>
        <v>1499.9293400000001</v>
      </c>
      <c r="J71" s="173">
        <f t="shared" si="4"/>
        <v>3.5664281283372466E-3</v>
      </c>
    </row>
    <row r="72" spans="9:18" ht="15.75" thickBot="1">
      <c r="I72" s="94">
        <f t="shared" si="5"/>
        <v>1499.9296600000002</v>
      </c>
      <c r="J72" s="173">
        <f t="shared" si="4"/>
        <v>3.6818103371742345E-3</v>
      </c>
    </row>
    <row r="73" spans="9:18">
      <c r="I73" s="94">
        <f t="shared" si="5"/>
        <v>1499.9299800000003</v>
      </c>
      <c r="J73" s="173">
        <f t="shared" si="4"/>
        <v>3.8006821762177662E-3</v>
      </c>
      <c r="L73" s="426" t="s">
        <v>129</v>
      </c>
      <c r="M73" s="427"/>
      <c r="N73" s="427"/>
      <c r="O73" s="427"/>
      <c r="P73" s="427"/>
      <c r="Q73" s="427"/>
      <c r="R73" s="428"/>
    </row>
    <row r="74" spans="9:18">
      <c r="I74" s="94">
        <f t="shared" si="5"/>
        <v>1499.9303000000004</v>
      </c>
      <c r="J74" s="173">
        <f t="shared" si="4"/>
        <v>3.9231408518037659E-3</v>
      </c>
      <c r="L74" s="162"/>
      <c r="M74" s="163"/>
      <c r="N74" s="163"/>
      <c r="O74" s="163"/>
      <c r="P74" s="163"/>
      <c r="Q74" s="163"/>
      <c r="R74" s="164"/>
    </row>
    <row r="75" spans="9:18">
      <c r="I75" s="94">
        <f t="shared" si="5"/>
        <v>1499.9306200000005</v>
      </c>
      <c r="J75" s="173">
        <f t="shared" si="4"/>
        <v>4.0492860057405019E-3</v>
      </c>
      <c r="L75" s="165" t="s">
        <v>130</v>
      </c>
      <c r="M75" s="166" t="s">
        <v>131</v>
      </c>
      <c r="N75" s="166"/>
      <c r="O75" s="166"/>
      <c r="P75" s="166"/>
      <c r="Q75" s="166"/>
      <c r="R75" s="167"/>
    </row>
    <row r="76" spans="9:18">
      <c r="I76" s="94">
        <f t="shared" si="5"/>
        <v>1499.9309400000006</v>
      </c>
      <c r="J76" s="173">
        <f t="shared" si="4"/>
        <v>4.1792197678624313E-3</v>
      </c>
      <c r="L76" s="165" t="s">
        <v>132</v>
      </c>
      <c r="M76" s="166" t="s">
        <v>133</v>
      </c>
      <c r="N76" s="166"/>
      <c r="O76" s="166"/>
      <c r="P76" s="166"/>
      <c r="Q76" s="166"/>
      <c r="R76" s="167"/>
    </row>
    <row r="77" spans="9:18">
      <c r="I77" s="94">
        <f t="shared" si="5"/>
        <v>1499.9312600000007</v>
      </c>
      <c r="J77" s="173">
        <f t="shared" si="4"/>
        <v>4.3130468094666986E-3</v>
      </c>
      <c r="L77" s="165" t="s">
        <v>134</v>
      </c>
      <c r="M77" s="166" t="s">
        <v>135</v>
      </c>
      <c r="N77" s="166"/>
      <c r="O77" s="166"/>
      <c r="P77" s="166"/>
      <c r="Q77" s="166"/>
      <c r="R77" s="167"/>
    </row>
    <row r="78" spans="9:18">
      <c r="I78" s="94">
        <f t="shared" si="5"/>
        <v>1499.9315800000008</v>
      </c>
      <c r="J78" s="173">
        <f t="shared" si="4"/>
        <v>4.4508743976397801E-3</v>
      </c>
      <c r="L78" s="168"/>
      <c r="M78" s="166"/>
      <c r="N78" s="166"/>
      <c r="O78" s="166"/>
      <c r="P78" s="166"/>
      <c r="Q78" s="166"/>
      <c r="R78" s="167"/>
    </row>
    <row r="79" spans="9:18" ht="15.75" thickBot="1">
      <c r="I79" s="94">
        <f t="shared" si="5"/>
        <v>1499.931900000001</v>
      </c>
      <c r="J79" s="173">
        <f t="shared" si="4"/>
        <v>4.5928124504817569E-3</v>
      </c>
      <c r="L79" s="169"/>
      <c r="M79" s="170"/>
      <c r="N79" s="170"/>
      <c r="O79" s="170"/>
      <c r="P79" s="170"/>
      <c r="Q79" s="170"/>
      <c r="R79" s="171"/>
    </row>
    <row r="80" spans="9:18">
      <c r="I80" s="94">
        <f t="shared" si="5"/>
        <v>1499.9322200000011</v>
      </c>
      <c r="J80" s="173">
        <f t="shared" si="4"/>
        <v>4.7389735932352279E-3</v>
      </c>
    </row>
    <row r="81" spans="9:10">
      <c r="I81" s="94">
        <f t="shared" si="5"/>
        <v>1499.9325400000012</v>
      </c>
      <c r="J81" s="173">
        <f t="shared" si="4"/>
        <v>4.8894732153260869E-3</v>
      </c>
    </row>
    <row r="82" spans="9:10">
      <c r="I82" s="94">
        <f t="shared" si="5"/>
        <v>1499.9328600000013</v>
      </c>
      <c r="J82" s="173">
        <f t="shared" si="4"/>
        <v>5.0444295283228347E-3</v>
      </c>
    </row>
    <row r="83" spans="9:10">
      <c r="I83" s="94">
        <f t="shared" si="5"/>
        <v>1499.9331800000014</v>
      </c>
      <c r="J83" s="173">
        <f t="shared" si="4"/>
        <v>5.2039636248211183E-3</v>
      </c>
    </row>
    <row r="84" spans="9:10">
      <c r="I84" s="94">
        <f t="shared" si="5"/>
        <v>1499.9335000000015</v>
      </c>
      <c r="J84" s="173">
        <f t="shared" si="4"/>
        <v>5.3681995382599086E-3</v>
      </c>
    </row>
    <row r="85" spans="9:10">
      <c r="I85" s="94">
        <f t="shared" si="5"/>
        <v>1499.9338200000016</v>
      </c>
      <c r="J85" s="173">
        <f t="shared" si="4"/>
        <v>5.5372643036755015E-3</v>
      </c>
    </row>
    <row r="86" spans="9:10">
      <c r="I86" s="94">
        <f t="shared" si="5"/>
        <v>1499.9341400000017</v>
      </c>
      <c r="J86" s="173">
        <f t="shared" si="4"/>
        <v>5.7112880193993121E-3</v>
      </c>
    </row>
    <row r="87" spans="9:10">
      <c r="I87" s="94">
        <f t="shared" si="5"/>
        <v>1499.9344600000018</v>
      </c>
      <c r="J87" s="173">
        <f t="shared" si="4"/>
        <v>5.8904039097051296E-3</v>
      </c>
    </row>
    <row r="88" spans="9:10">
      <c r="I88" s="94">
        <f t="shared" si="5"/>
        <v>1499.9347800000019</v>
      </c>
      <c r="J88" s="173">
        <f t="shared" si="4"/>
        <v>6.0747483884114727E-3</v>
      </c>
    </row>
    <row r="89" spans="9:10">
      <c r="I89" s="94">
        <f t="shared" si="5"/>
        <v>1499.935100000002</v>
      </c>
      <c r="J89" s="173">
        <f t="shared" si="4"/>
        <v>6.2644611234439797E-3</v>
      </c>
    </row>
    <row r="90" spans="9:10">
      <c r="I90" s="94">
        <f t="shared" si="5"/>
        <v>1499.9354200000021</v>
      </c>
      <c r="J90" s="173">
        <f t="shared" si="4"/>
        <v>6.4596851023630761E-3</v>
      </c>
    </row>
    <row r="91" spans="9:10">
      <c r="I91" s="94">
        <f t="shared" si="5"/>
        <v>1499.9357400000022</v>
      </c>
      <c r="J91" s="173">
        <f t="shared" si="4"/>
        <v>6.6605666988612793E-3</v>
      </c>
    </row>
    <row r="92" spans="9:10">
      <c r="I92" s="94">
        <f t="shared" si="5"/>
        <v>1499.9360600000023</v>
      </c>
      <c r="J92" s="173">
        <f t="shared" si="4"/>
        <v>6.8672557402347694E-3</v>
      </c>
    </row>
    <row r="93" spans="9:10">
      <c r="I93" s="94">
        <f t="shared" si="5"/>
        <v>1499.9363800000024</v>
      </c>
      <c r="J93" s="173">
        <f t="shared" si="4"/>
        <v>7.0799055758330254E-3</v>
      </c>
    </row>
    <row r="94" spans="9:10">
      <c r="I94" s="94">
        <f t="shared" si="5"/>
        <v>1499.9367000000025</v>
      </c>
      <c r="J94" s="173">
        <f t="shared" si="4"/>
        <v>7.2986731464904451E-3</v>
      </c>
    </row>
    <row r="95" spans="9:10">
      <c r="I95" s="94">
        <f t="shared" si="5"/>
        <v>1499.9370200000026</v>
      </c>
      <c r="J95" s="173">
        <f t="shared" si="4"/>
        <v>7.5237190549432252E-3</v>
      </c>
    </row>
    <row r="96" spans="9:10">
      <c r="I96" s="94">
        <f t="shared" si="5"/>
        <v>1499.9373400000027</v>
      </c>
      <c r="J96" s="173">
        <f t="shared" si="4"/>
        <v>7.7552076372346367E-3</v>
      </c>
    </row>
    <row r="97" spans="9:10">
      <c r="I97" s="94">
        <f t="shared" si="5"/>
        <v>1499.9376600000028</v>
      </c>
      <c r="J97" s="173">
        <f t="shared" si="4"/>
        <v>7.9933070351113494E-3</v>
      </c>
    </row>
    <row r="98" spans="9:10">
      <c r="I98" s="94">
        <f t="shared" si="5"/>
        <v>1499.9379800000029</v>
      </c>
      <c r="J98" s="173">
        <f t="shared" si="4"/>
        <v>8.2381892694131133E-3</v>
      </c>
    </row>
    <row r="99" spans="9:10">
      <c r="I99" s="94">
        <f t="shared" si="5"/>
        <v>1499.938300000003</v>
      </c>
      <c r="J99" s="173">
        <f t="shared" si="4"/>
        <v>8.490030314457879E-3</v>
      </c>
    </row>
    <row r="100" spans="9:10">
      <c r="I100" s="94">
        <f t="shared" si="5"/>
        <v>1499.9386200000031</v>
      </c>
      <c r="J100" s="173">
        <f t="shared" si="4"/>
        <v>8.7490101734237109E-3</v>
      </c>
    </row>
    <row r="101" spans="9:10">
      <c r="I101" s="94">
        <f t="shared" si="5"/>
        <v>1499.9389400000032</v>
      </c>
      <c r="J101" s="173">
        <f t="shared" si="4"/>
        <v>9.0153129547288491E-3</v>
      </c>
    </row>
    <row r="102" spans="9:10">
      <c r="I102" s="94">
        <f t="shared" si="5"/>
        <v>1499.9392600000033</v>
      </c>
      <c r="J102" s="173">
        <f t="shared" si="4"/>
        <v>9.2891269494105103E-3</v>
      </c>
    </row>
    <row r="103" spans="9:10">
      <c r="I103" s="94">
        <f t="shared" si="5"/>
        <v>1499.9395800000034</v>
      </c>
      <c r="J103" s="173">
        <f t="shared" si="4"/>
        <v>9.5706447095028346E-3</v>
      </c>
    </row>
    <row r="104" spans="9:10">
      <c r="I104" s="94">
        <f t="shared" si="5"/>
        <v>1499.9399000000035</v>
      </c>
      <c r="J104" s="173">
        <f t="shared" si="4"/>
        <v>9.8600631274137797E-3</v>
      </c>
    </row>
    <row r="105" spans="9:10">
      <c r="I105" s="94">
        <f t="shared" si="5"/>
        <v>1499.9402200000036</v>
      </c>
      <c r="J105" s="173">
        <f t="shared" si="4"/>
        <v>1.0157583516300302E-2</v>
      </c>
    </row>
    <row r="106" spans="9:10">
      <c r="I106" s="94">
        <f t="shared" si="5"/>
        <v>1499.9405400000037</v>
      </c>
      <c r="J106" s="173">
        <f t="shared" si="4"/>
        <v>1.0463411691440959E-2</v>
      </c>
    </row>
    <row r="107" spans="9:10">
      <c r="I107" s="94">
        <f t="shared" si="5"/>
        <v>1499.9408600000038</v>
      </c>
      <c r="J107" s="173">
        <f t="shared" si="4"/>
        <v>1.077775805260419E-2</v>
      </c>
    </row>
    <row r="108" spans="9:10">
      <c r="I108" s="94">
        <f t="shared" si="5"/>
        <v>1499.9411800000039</v>
      </c>
      <c r="J108" s="173">
        <f t="shared" si="4"/>
        <v>1.1100837667410131E-2</v>
      </c>
    </row>
    <row r="109" spans="9:10">
      <c r="I109" s="94">
        <f t="shared" si="5"/>
        <v>1499.941500000004</v>
      </c>
      <c r="J109" s="173">
        <f t="shared" si="4"/>
        <v>1.143287035568377E-2</v>
      </c>
    </row>
    <row r="110" spans="9:10">
      <c r="I110" s="94">
        <f t="shared" si="5"/>
        <v>1499.9418200000041</v>
      </c>
      <c r="J110" s="173">
        <f t="shared" si="4"/>
        <v>1.1774080774795984E-2</v>
      </c>
    </row>
    <row r="111" spans="9:10">
      <c r="I111" s="94">
        <f t="shared" si="5"/>
        <v>1499.9421400000042</v>
      </c>
      <c r="J111" s="173">
        <f t="shared" si="4"/>
        <v>1.2124698505988815E-2</v>
      </c>
    </row>
    <row r="112" spans="9:10">
      <c r="I112" s="94">
        <f t="shared" si="5"/>
        <v>1499.9424600000043</v>
      </c>
      <c r="J112" s="173">
        <f t="shared" si="4"/>
        <v>1.2484958141681175E-2</v>
      </c>
    </row>
    <row r="113" spans="9:10">
      <c r="I113" s="94">
        <f t="shared" si="5"/>
        <v>1499.9427800000044</v>
      </c>
      <c r="J113" s="173">
        <f t="shared" si="4"/>
        <v>1.2855099373749731E-2</v>
      </c>
    </row>
    <row r="114" spans="9:10">
      <c r="I114" s="94">
        <f t="shared" si="5"/>
        <v>1499.9431000000045</v>
      </c>
      <c r="J114" s="173">
        <f t="shared" si="4"/>
        <v>1.3235367082779897E-2</v>
      </c>
    </row>
    <row r="115" spans="9:10">
      <c r="I115" s="94">
        <f t="shared" si="5"/>
        <v>1499.9434200000046</v>
      </c>
      <c r="J115" s="173">
        <f t="shared" si="4"/>
        <v>1.3626011428280934E-2</v>
      </c>
    </row>
    <row r="116" spans="9:10">
      <c r="I116" s="94">
        <f t="shared" si="5"/>
        <v>1499.9437400000047</v>
      </c>
      <c r="J116" s="173">
        <f t="shared" si="4"/>
        <v>1.4027287939858536E-2</v>
      </c>
    </row>
    <row r="117" spans="9:10">
      <c r="I117" s="94">
        <f t="shared" si="5"/>
        <v>1499.9440600000048</v>
      </c>
      <c r="J117" s="173">
        <f t="shared" si="4"/>
        <v>1.4439457609337712E-2</v>
      </c>
    </row>
    <row r="118" spans="9:10">
      <c r="I118" s="94">
        <f t="shared" si="5"/>
        <v>1499.9443800000049</v>
      </c>
      <c r="J118" s="173">
        <f t="shared" si="4"/>
        <v>1.486278698382819E-2</v>
      </c>
    </row>
    <row r="119" spans="9:10">
      <c r="I119" s="94">
        <f t="shared" si="5"/>
        <v>1499.944700000005</v>
      </c>
      <c r="J119" s="173">
        <f t="shared" si="4"/>
        <v>1.529754825972374E-2</v>
      </c>
    </row>
    <row r="120" spans="9:10">
      <c r="I120" s="94">
        <f t="shared" si="5"/>
        <v>1499.9450200000051</v>
      </c>
      <c r="J120" s="173">
        <f t="shared" si="4"/>
        <v>1.5744019377626341E-2</v>
      </c>
    </row>
    <row r="121" spans="9:10">
      <c r="I121" s="94">
        <f t="shared" si="5"/>
        <v>1499.9453400000052</v>
      </c>
      <c r="J121" s="173">
        <f t="shared" si="4"/>
        <v>1.6202484118185121E-2</v>
      </c>
    </row>
    <row r="122" spans="9:10">
      <c r="I122" s="94">
        <f t="shared" si="5"/>
        <v>1499.9456600000053</v>
      </c>
      <c r="J122" s="173">
        <f t="shared" si="4"/>
        <v>1.6673232198839892E-2</v>
      </c>
    </row>
    <row r="123" spans="9:10">
      <c r="I123" s="94">
        <f t="shared" si="5"/>
        <v>1499.9459800000054</v>
      </c>
      <c r="J123" s="173">
        <f t="shared" si="4"/>
        <v>1.7156559371457471E-2</v>
      </c>
    </row>
    <row r="124" spans="9:10">
      <c r="I124" s="94">
        <f t="shared" si="5"/>
        <v>1499.9463000000055</v>
      </c>
      <c r="J124" s="173">
        <f t="shared" si="4"/>
        <v>1.7652767520849211E-2</v>
      </c>
    </row>
    <row r="125" spans="9:10">
      <c r="I125" s="94">
        <f t="shared" si="5"/>
        <v>1499.9466200000056</v>
      </c>
      <c r="J125" s="173">
        <f t="shared" si="4"/>
        <v>1.8162164764156719E-2</v>
      </c>
    </row>
    <row r="126" spans="9:10">
      <c r="I126" s="94">
        <f t="shared" si="5"/>
        <v>1499.9469400000057</v>
      </c>
      <c r="J126" s="173">
        <f t="shared" si="4"/>
        <v>1.8685065551092193E-2</v>
      </c>
    </row>
    <row r="127" spans="9:10">
      <c r="I127" s="94">
        <f t="shared" si="5"/>
        <v>1499.9472600000058</v>
      </c>
      <c r="J127" s="173">
        <f t="shared" si="4"/>
        <v>1.9221790765019349E-2</v>
      </c>
    </row>
    <row r="128" spans="9:10">
      <c r="I128" s="94">
        <f t="shared" si="5"/>
        <v>1499.9475800000059</v>
      </c>
      <c r="J128" s="173">
        <f t="shared" si="4"/>
        <v>1.9772667824859282E-2</v>
      </c>
    </row>
    <row r="129" spans="9:10">
      <c r="I129" s="94">
        <f t="shared" si="5"/>
        <v>1499.947900000006</v>
      </c>
      <c r="J129" s="173">
        <f t="shared" si="4"/>
        <v>2.033803078780605E-2</v>
      </c>
    </row>
    <row r="130" spans="9:10">
      <c r="I130" s="94">
        <f t="shared" si="5"/>
        <v>1499.9482200000061</v>
      </c>
      <c r="J130" s="173">
        <f t="shared" si="4"/>
        <v>2.0918220452834382E-2</v>
      </c>
    </row>
    <row r="131" spans="9:10">
      <c r="I131" s="94">
        <f t="shared" si="5"/>
        <v>1499.9485400000062</v>
      </c>
      <c r="J131" s="173">
        <f t="shared" si="4"/>
        <v>2.1513584464982857E-2</v>
      </c>
    </row>
    <row r="132" spans="9:10">
      <c r="I132" s="94">
        <f t="shared" si="5"/>
        <v>1499.9488600000063</v>
      </c>
      <c r="J132" s="173">
        <f t="shared" si="4"/>
        <v>2.2124477420393088E-2</v>
      </c>
    </row>
    <row r="133" spans="9:10">
      <c r="I133" s="94">
        <f t="shared" si="5"/>
        <v>1499.9491800000064</v>
      </c>
      <c r="J133" s="173">
        <f t="shared" ref="J133:J196" si="6">EXP(-((I133-$C$8)^2)/(2*$C$7^2))/(SQRT(2*PI())*$C$7)</f>
        <v>2.2751260972086518E-2</v>
      </c>
    </row>
    <row r="134" spans="9:10">
      <c r="I134" s="94">
        <f t="shared" ref="I134:I197" si="7">I133+$J$65</f>
        <v>1499.9495000000065</v>
      </c>
      <c r="J134" s="173">
        <f t="shared" si="6"/>
        <v>2.3394303936457899E-2</v>
      </c>
    </row>
    <row r="135" spans="9:10">
      <c r="I135" s="94">
        <f t="shared" si="7"/>
        <v>1499.9498200000066</v>
      </c>
      <c r="J135" s="173">
        <f t="shared" si="6"/>
        <v>2.4053982400464906E-2</v>
      </c>
    </row>
    <row r="136" spans="9:10">
      <c r="I136" s="94">
        <f t="shared" si="7"/>
        <v>1499.9501400000067</v>
      </c>
      <c r="J136" s="173">
        <f t="shared" si="6"/>
        <v>2.4730679829491439E-2</v>
      </c>
    </row>
    <row r="137" spans="9:10">
      <c r="I137" s="94">
        <f t="shared" si="7"/>
        <v>1499.9504600000068</v>
      </c>
      <c r="J137" s="173">
        <f t="shared" si="6"/>
        <v>2.5424787175861746E-2</v>
      </c>
    </row>
    <row r="138" spans="9:10">
      <c r="I138" s="94">
        <f t="shared" si="7"/>
        <v>1499.9507800000069</v>
      </c>
      <c r="J138" s="173">
        <f t="shared" si="6"/>
        <v>2.6136702987981746E-2</v>
      </c>
    </row>
    <row r="139" spans="9:10">
      <c r="I139" s="94">
        <f t="shared" si="7"/>
        <v>1499.951100000007</v>
      </c>
      <c r="J139" s="173">
        <f t="shared" si="6"/>
        <v>2.68668335200824E-2</v>
      </c>
    </row>
    <row r="140" spans="9:10">
      <c r="I140" s="94">
        <f t="shared" si="7"/>
        <v>1499.9514200000071</v>
      </c>
      <c r="J140" s="173">
        <f t="shared" si="6"/>
        <v>2.7615592842539397E-2</v>
      </c>
    </row>
    <row r="141" spans="9:10">
      <c r="I141" s="94">
        <f t="shared" si="7"/>
        <v>1499.9517400000072</v>
      </c>
      <c r="J141" s="173">
        <f t="shared" si="6"/>
        <v>2.8383402952742255E-2</v>
      </c>
    </row>
    <row r="142" spans="9:10">
      <c r="I142" s="94">
        <f t="shared" si="7"/>
        <v>1499.9520600000074</v>
      </c>
      <c r="J142" s="173">
        <f t="shared" si="6"/>
        <v>2.9170693886485296E-2</v>
      </c>
    </row>
    <row r="143" spans="9:10">
      <c r="I143" s="94">
        <f t="shared" si="7"/>
        <v>1499.9523800000075</v>
      </c>
      <c r="J143" s="173">
        <f t="shared" si="6"/>
        <v>2.9977903829851323E-2</v>
      </c>
    </row>
    <row r="144" spans="9:10">
      <c r="I144" s="94">
        <f t="shared" si="7"/>
        <v>1499.9527000000076</v>
      </c>
      <c r="J144" s="173">
        <f t="shared" si="6"/>
        <v>3.0805479231558436E-2</v>
      </c>
    </row>
    <row r="145" spans="9:10">
      <c r="I145" s="94">
        <f t="shared" si="7"/>
        <v>1499.9530200000077</v>
      </c>
      <c r="J145" s="173">
        <f t="shared" si="6"/>
        <v>3.1653874915738761E-2</v>
      </c>
    </row>
    <row r="146" spans="9:10">
      <c r="I146" s="94">
        <f t="shared" si="7"/>
        <v>1499.9533400000078</v>
      </c>
      <c r="J146" s="173">
        <f t="shared" si="6"/>
        <v>3.2523554195117661E-2</v>
      </c>
    </row>
    <row r="147" spans="9:10">
      <c r="I147" s="94">
        <f t="shared" si="7"/>
        <v>1499.9536600000079</v>
      </c>
      <c r="J147" s="173">
        <f t="shared" si="6"/>
        <v>3.3414988984559746E-2</v>
      </c>
    </row>
    <row r="148" spans="9:10">
      <c r="I148" s="94">
        <f t="shared" si="7"/>
        <v>1499.953980000008</v>
      </c>
      <c r="J148" s="173">
        <f t="shared" si="6"/>
        <v>3.4328659914948448E-2</v>
      </c>
    </row>
    <row r="149" spans="9:10">
      <c r="I149" s="94">
        <f t="shared" si="7"/>
        <v>1499.9543000000081</v>
      </c>
      <c r="J149" s="173">
        <f t="shared" si="6"/>
        <v>3.5265056447362893E-2</v>
      </c>
    </row>
    <row r="150" spans="9:10">
      <c r="I150" s="94">
        <f t="shared" si="7"/>
        <v>1499.9546200000082</v>
      </c>
      <c r="J150" s="173">
        <f t="shared" si="6"/>
        <v>3.6224676987516934E-2</v>
      </c>
    </row>
    <row r="151" spans="9:10">
      <c r="I151" s="94">
        <f t="shared" si="7"/>
        <v>1499.9549400000083</v>
      </c>
      <c r="J151" s="173">
        <f t="shared" si="6"/>
        <v>3.7208029000422305E-2</v>
      </c>
    </row>
    <row r="152" spans="9:10">
      <c r="I152" s="94">
        <f t="shared" si="7"/>
        <v>1499.9552600000084</v>
      </c>
      <c r="J152" s="173">
        <f t="shared" si="6"/>
        <v>3.8215629125237252E-2</v>
      </c>
    </row>
    <row r="153" spans="9:10">
      <c r="I153" s="94">
        <f t="shared" si="7"/>
        <v>1499.9555800000085</v>
      </c>
      <c r="J153" s="173">
        <f t="shared" si="6"/>
        <v>3.9248003290261672E-2</v>
      </c>
    </row>
    <row r="154" spans="9:10">
      <c r="I154" s="94">
        <f t="shared" si="7"/>
        <v>1499.9559000000086</v>
      </c>
      <c r="J154" s="173">
        <f t="shared" si="6"/>
        <v>4.030568682803707E-2</v>
      </c>
    </row>
    <row r="155" spans="9:10">
      <c r="I155" s="94">
        <f t="shared" si="7"/>
        <v>1499.9562200000087</v>
      </c>
      <c r="J155" s="173">
        <f t="shared" si="6"/>
        <v>4.1389224590510483E-2</v>
      </c>
    </row>
    <row r="156" spans="9:10">
      <c r="I156" s="94">
        <f t="shared" si="7"/>
        <v>1499.9565400000088</v>
      </c>
      <c r="J156" s="173">
        <f t="shared" si="6"/>
        <v>4.2499171064218237E-2</v>
      </c>
    </row>
    <row r="157" spans="9:10">
      <c r="I157" s="94">
        <f t="shared" si="7"/>
        <v>1499.9568600000089</v>
      </c>
      <c r="J157" s="173">
        <f t="shared" si="6"/>
        <v>4.3636090485445915E-2</v>
      </c>
    </row>
    <row r="158" spans="9:10">
      <c r="I158" s="94">
        <f t="shared" si="7"/>
        <v>1499.957180000009</v>
      </c>
      <c r="J158" s="173">
        <f t="shared" si="6"/>
        <v>4.4800556955318413E-2</v>
      </c>
    </row>
    <row r="159" spans="9:10">
      <c r="I159" s="94">
        <f t="shared" si="7"/>
        <v>1499.9575000000091</v>
      </c>
      <c r="J159" s="173">
        <f t="shared" si="6"/>
        <v>4.5993154554774929E-2</v>
      </c>
    </row>
    <row r="160" spans="9:10">
      <c r="I160" s="94">
        <f t="shared" si="7"/>
        <v>1499.9578200000092</v>
      </c>
      <c r="J160" s="173">
        <f t="shared" si="6"/>
        <v>4.7214477459378769E-2</v>
      </c>
    </row>
    <row r="161" spans="9:10">
      <c r="I161" s="94">
        <f t="shared" si="7"/>
        <v>1499.9581400000093</v>
      </c>
      <c r="J161" s="173">
        <f t="shared" si="6"/>
        <v>4.8465130053915048E-2</v>
      </c>
    </row>
    <row r="162" spans="9:10">
      <c r="I162" s="94">
        <f t="shared" si="7"/>
        <v>1499.9584600000094</v>
      </c>
      <c r="J162" s="173">
        <f t="shared" si="6"/>
        <v>4.9745727046724635E-2</v>
      </c>
    </row>
    <row r="163" spans="9:10">
      <c r="I163" s="94">
        <f t="shared" si="7"/>
        <v>1499.9587800000095</v>
      </c>
      <c r="J163" s="173">
        <f t="shared" si="6"/>
        <v>5.1056893583723881E-2</v>
      </c>
    </row>
    <row r="164" spans="9:10">
      <c r="I164" s="94">
        <f t="shared" si="7"/>
        <v>1499.9591000000096</v>
      </c>
      <c r="J164" s="173">
        <f t="shared" si="6"/>
        <v>5.239926536205642E-2</v>
      </c>
    </row>
    <row r="165" spans="9:10">
      <c r="I165" s="94">
        <f t="shared" si="7"/>
        <v>1499.9594200000097</v>
      </c>
      <c r="J165" s="173">
        <f t="shared" si="6"/>
        <v>5.3773488743323883E-2</v>
      </c>
    </row>
    <row r="166" spans="9:10">
      <c r="I166" s="94">
        <f t="shared" si="7"/>
        <v>1499.9597400000098</v>
      </c>
      <c r="J166" s="173">
        <f t="shared" si="6"/>
        <v>5.518022086634021E-2</v>
      </c>
    </row>
    <row r="167" spans="9:10">
      <c r="I167" s="94">
        <f t="shared" si="7"/>
        <v>1499.9600600000099</v>
      </c>
      <c r="J167" s="173">
        <f t="shared" si="6"/>
        <v>5.6620129759352995E-2</v>
      </c>
    </row>
    <row r="168" spans="9:10">
      <c r="I168" s="94">
        <f t="shared" si="7"/>
        <v>1499.96038000001</v>
      </c>
      <c r="J168" s="173">
        <f t="shared" si="6"/>
        <v>5.8093894451674358E-2</v>
      </c>
    </row>
    <row r="169" spans="9:10">
      <c r="I169" s="94">
        <f t="shared" si="7"/>
        <v>1499.9607000000101</v>
      </c>
      <c r="J169" s="173">
        <f t="shared" si="6"/>
        <v>5.9602205084662276E-2</v>
      </c>
    </row>
    <row r="170" spans="9:10">
      <c r="I170" s="94">
        <f t="shared" si="7"/>
        <v>1499.9610200000102</v>
      </c>
      <c r="J170" s="173">
        <f t="shared" si="6"/>
        <v>6.1145763021992802E-2</v>
      </c>
    </row>
    <row r="171" spans="9:10">
      <c r="I171" s="94">
        <f t="shared" si="7"/>
        <v>1499.9613400000103</v>
      </c>
      <c r="J171" s="173">
        <f t="shared" si="6"/>
        <v>6.2725280959161162E-2</v>
      </c>
    </row>
    <row r="172" spans="9:10">
      <c r="I172" s="94">
        <f t="shared" si="7"/>
        <v>1499.9616600000104</v>
      </c>
      <c r="J172" s="173">
        <f t="shared" si="6"/>
        <v>6.4341483032149482E-2</v>
      </c>
    </row>
    <row r="173" spans="9:10">
      <c r="I173" s="94">
        <f t="shared" si="7"/>
        <v>1499.9619800000105</v>
      </c>
      <c r="J173" s="173">
        <f t="shared" si="6"/>
        <v>6.5995104925197029E-2</v>
      </c>
    </row>
    <row r="174" spans="9:10">
      <c r="I174" s="94">
        <f t="shared" si="7"/>
        <v>1499.9623000000106</v>
      </c>
      <c r="J174" s="173">
        <f t="shared" si="6"/>
        <v>6.7686893977609019E-2</v>
      </c>
    </row>
    <row r="175" spans="9:10">
      <c r="I175" s="94">
        <f t="shared" si="7"/>
        <v>1499.9626200000107</v>
      </c>
      <c r="J175" s="173">
        <f t="shared" si="6"/>
        <v>6.9417609289534943E-2</v>
      </c>
    </row>
    <row r="176" spans="9:10">
      <c r="I176" s="94">
        <f t="shared" si="7"/>
        <v>1499.9629400000108</v>
      </c>
      <c r="J176" s="173">
        <f t="shared" si="6"/>
        <v>7.1188021826652459E-2</v>
      </c>
    </row>
    <row r="177" spans="9:10">
      <c r="I177" s="94">
        <f t="shared" si="7"/>
        <v>1499.9632600000109</v>
      </c>
      <c r="J177" s="173">
        <f t="shared" si="6"/>
        <v>7.2998914523685385E-2</v>
      </c>
    </row>
    <row r="178" spans="9:10">
      <c r="I178" s="94">
        <f t="shared" si="7"/>
        <v>1499.963580000011</v>
      </c>
      <c r="J178" s="173">
        <f t="shared" si="6"/>
        <v>7.4851082386685822E-2</v>
      </c>
    </row>
    <row r="179" spans="9:10">
      <c r="I179" s="94">
        <f t="shared" si="7"/>
        <v>1499.9639000000111</v>
      </c>
      <c r="J179" s="173">
        <f t="shared" si="6"/>
        <v>7.6745332594011451E-2</v>
      </c>
    </row>
    <row r="180" spans="9:10">
      <c r="I180" s="94">
        <f t="shared" si="7"/>
        <v>1499.9642200000112</v>
      </c>
      <c r="J180" s="173">
        <f t="shared" si="6"/>
        <v>7.8682484595922711E-2</v>
      </c>
    </row>
    <row r="181" spans="9:10">
      <c r="I181" s="94">
        <f t="shared" si="7"/>
        <v>1499.9645400000113</v>
      </c>
      <c r="J181" s="173">
        <f t="shared" si="6"/>
        <v>8.0663370212727709E-2</v>
      </c>
    </row>
    <row r="182" spans="9:10">
      <c r="I182" s="94">
        <f t="shared" si="7"/>
        <v>1499.9648600000114</v>
      </c>
      <c r="J182" s="173">
        <f t="shared" si="6"/>
        <v>8.268883373139968E-2</v>
      </c>
    </row>
    <row r="183" spans="9:10">
      <c r="I183" s="94">
        <f t="shared" si="7"/>
        <v>1499.9651800000115</v>
      </c>
      <c r="J183" s="173">
        <f t="shared" si="6"/>
        <v>8.4759732000590809E-2</v>
      </c>
    </row>
    <row r="184" spans="9:10">
      <c r="I184" s="94">
        <f t="shared" si="7"/>
        <v>1499.9655000000116</v>
      </c>
      <c r="J184" s="173">
        <f t="shared" si="6"/>
        <v>8.6876934523965013E-2</v>
      </c>
    </row>
    <row r="185" spans="9:10">
      <c r="I185" s="94">
        <f t="shared" si="7"/>
        <v>1499.9658200000117</v>
      </c>
      <c r="J185" s="173">
        <f t="shared" si="6"/>
        <v>8.9041323551771079E-2</v>
      </c>
    </row>
    <row r="186" spans="9:10">
      <c r="I186" s="94">
        <f t="shared" si="7"/>
        <v>1499.9661400000118</v>
      </c>
      <c r="J186" s="173">
        <f t="shared" si="6"/>
        <v>9.1253794170576955E-2</v>
      </c>
    </row>
    <row r="187" spans="9:10">
      <c r="I187" s="94">
        <f t="shared" si="7"/>
        <v>1499.9664600000119</v>
      </c>
      <c r="J187" s="173">
        <f t="shared" si="6"/>
        <v>9.3515254391084199E-2</v>
      </c>
    </row>
    <row r="188" spans="9:10">
      <c r="I188" s="94">
        <f t="shared" si="7"/>
        <v>1499.966780000012</v>
      </c>
      <c r="J188" s="173">
        <f t="shared" si="6"/>
        <v>9.5826625233940116E-2</v>
      </c>
    </row>
    <row r="189" spans="9:10">
      <c r="I189" s="94">
        <f t="shared" si="7"/>
        <v>1499.9671000000121</v>
      </c>
      <c r="J189" s="173">
        <f t="shared" si="6"/>
        <v>9.818884081346492E-2</v>
      </c>
    </row>
    <row r="190" spans="9:10">
      <c r="I190" s="94">
        <f t="shared" si="7"/>
        <v>1499.9674200000122</v>
      </c>
      <c r="J190" s="173">
        <f t="shared" si="6"/>
        <v>0.10060284841921033</v>
      </c>
    </row>
    <row r="191" spans="9:10">
      <c r="I191" s="94">
        <f t="shared" si="7"/>
        <v>1499.9677400000123</v>
      </c>
      <c r="J191" s="173">
        <f t="shared" si="6"/>
        <v>0.10306960859526267</v>
      </c>
    </row>
    <row r="192" spans="9:10">
      <c r="I192" s="94">
        <f t="shared" si="7"/>
        <v>1499.9680600000124</v>
      </c>
      <c r="J192" s="173">
        <f t="shared" si="6"/>
        <v>0.1055900952172058</v>
      </c>
    </row>
    <row r="193" spans="9:10">
      <c r="I193" s="94">
        <f t="shared" si="7"/>
        <v>1499.9683800000125</v>
      </c>
      <c r="J193" s="173">
        <f t="shared" si="6"/>
        <v>0.10816529556665505</v>
      </c>
    </row>
    <row r="194" spans="9:10">
      <c r="I194" s="94">
        <f t="shared" si="7"/>
        <v>1499.9687000000126</v>
      </c>
      <c r="J194" s="173">
        <f t="shared" si="6"/>
        <v>0.11079621040327468</v>
      </c>
    </row>
    <row r="195" spans="9:10">
      <c r="I195" s="94">
        <f t="shared" si="7"/>
        <v>1499.9690200000127</v>
      </c>
      <c r="J195" s="173">
        <f t="shared" si="6"/>
        <v>0.11348385403418892</v>
      </c>
    </row>
    <row r="196" spans="9:10">
      <c r="I196" s="94">
        <f t="shared" si="7"/>
        <v>1499.9693400000128</v>
      </c>
      <c r="J196" s="173">
        <f t="shared" si="6"/>
        <v>0.11622925438069535</v>
      </c>
    </row>
    <row r="197" spans="9:10">
      <c r="I197" s="94">
        <f t="shared" si="7"/>
        <v>1499.9696600000129</v>
      </c>
      <c r="J197" s="173">
        <f t="shared" ref="J197:J260" si="8">EXP(-((I197-$C$8)^2)/(2*$C$7^2))/(SQRT(2*PI())*$C$7)</f>
        <v>0.1190334530421906</v>
      </c>
    </row>
    <row r="198" spans="9:10">
      <c r="I198" s="94">
        <f t="shared" ref="I198:I261" si="9">I197+$J$65</f>
        <v>1499.969980000013</v>
      </c>
      <c r="J198" s="173">
        <f t="shared" si="8"/>
        <v>0.12189750535721459</v>
      </c>
    </row>
    <row r="199" spans="9:10">
      <c r="I199" s="94">
        <f t="shared" si="9"/>
        <v>1499.9703000000131</v>
      </c>
      <c r="J199" s="173">
        <f t="shared" si="8"/>
        <v>0.12482248046152071</v>
      </c>
    </row>
    <row r="200" spans="9:10">
      <c r="I200" s="94">
        <f t="shared" si="9"/>
        <v>1499.9706200000132</v>
      </c>
      <c r="J200" s="173">
        <f t="shared" si="8"/>
        <v>0.127809461343076</v>
      </c>
    </row>
    <row r="201" spans="9:10">
      <c r="I201" s="94">
        <f t="shared" si="9"/>
        <v>1499.9709400000133</v>
      </c>
      <c r="J201" s="173">
        <f t="shared" si="8"/>
        <v>0.13085954489390006</v>
      </c>
    </row>
    <row r="202" spans="9:10">
      <c r="I202" s="94">
        <f t="shared" si="9"/>
        <v>1499.9712600000134</v>
      </c>
      <c r="J202" s="173">
        <f t="shared" si="8"/>
        <v>0.13397384195864059</v>
      </c>
    </row>
    <row r="203" spans="9:10">
      <c r="I203" s="94">
        <f t="shared" si="9"/>
        <v>1499.9715800000135</v>
      </c>
      <c r="J203" s="173">
        <f t="shared" si="8"/>
        <v>0.13715347737979475</v>
      </c>
    </row>
    <row r="204" spans="9:10">
      <c r="I204" s="94">
        <f t="shared" si="9"/>
        <v>1499.9719000000136</v>
      </c>
      <c r="J204" s="173">
        <f t="shared" si="8"/>
        <v>0.14039959003947464</v>
      </c>
    </row>
    <row r="205" spans="9:10">
      <c r="I205" s="94">
        <f t="shared" si="9"/>
        <v>1499.9722200000137</v>
      </c>
      <c r="J205" s="173">
        <f t="shared" si="8"/>
        <v>0.14371333289761987</v>
      </c>
    </row>
    <row r="206" spans="9:10">
      <c r="I206" s="94">
        <f t="shared" si="9"/>
        <v>1499.9725400000139</v>
      </c>
      <c r="J206" s="173">
        <f t="shared" si="8"/>
        <v>0.14709587302655835</v>
      </c>
    </row>
    <row r="207" spans="9:10">
      <c r="I207" s="94">
        <f t="shared" si="9"/>
        <v>1499.972860000014</v>
      </c>
      <c r="J207" s="173">
        <f t="shared" si="8"/>
        <v>0.15054839164181488</v>
      </c>
    </row>
    <row r="208" spans="9:10">
      <c r="I208" s="94">
        <f t="shared" si="9"/>
        <v>1499.9731800000141</v>
      </c>
      <c r="J208" s="173">
        <f t="shared" si="8"/>
        <v>0.15407208412906709</v>
      </c>
    </row>
    <row r="209" spans="9:10">
      <c r="I209" s="94">
        <f t="shared" si="9"/>
        <v>1499.9735000000142</v>
      </c>
      <c r="J209" s="173">
        <f t="shared" si="8"/>
        <v>0.15766816006714737</v>
      </c>
    </row>
    <row r="210" spans="9:10">
      <c r="I210" s="94">
        <f t="shared" si="9"/>
        <v>1499.9738200000143</v>
      </c>
      <c r="J210" s="173">
        <f t="shared" si="8"/>
        <v>0.16133784324699033</v>
      </c>
    </row>
    <row r="211" spans="9:10">
      <c r="I211" s="94">
        <f t="shared" si="9"/>
        <v>1499.9741400000144</v>
      </c>
      <c r="J211" s="173">
        <f t="shared" si="8"/>
        <v>0.16508237168642126</v>
      </c>
    </row>
    <row r="212" spans="9:10">
      <c r="I212" s="94">
        <f t="shared" si="9"/>
        <v>1499.9744600000145</v>
      </c>
      <c r="J212" s="173">
        <f t="shared" si="8"/>
        <v>0.16890299764068528</v>
      </c>
    </row>
    <row r="213" spans="9:10">
      <c r="I213" s="94">
        <f t="shared" si="9"/>
        <v>1499.9747800000146</v>
      </c>
      <c r="J213" s="173">
        <f t="shared" si="8"/>
        <v>0.17280098760861193</v>
      </c>
    </row>
    <row r="214" spans="9:10">
      <c r="I214" s="94">
        <f t="shared" si="9"/>
        <v>1499.9751000000147</v>
      </c>
      <c r="J214" s="173">
        <f t="shared" si="8"/>
        <v>0.17677762233431302</v>
      </c>
    </row>
    <row r="215" spans="9:10">
      <c r="I215" s="94">
        <f t="shared" si="9"/>
        <v>1499.9754200000148</v>
      </c>
      <c r="J215" s="173">
        <f t="shared" si="8"/>
        <v>0.18083419680430807</v>
      </c>
    </row>
    <row r="216" spans="9:10">
      <c r="I216" s="94">
        <f t="shared" si="9"/>
        <v>1499.9757400000149</v>
      </c>
      <c r="J216" s="173">
        <f t="shared" si="8"/>
        <v>0.18497202023997456</v>
      </c>
    </row>
    <row r="217" spans="9:10">
      <c r="I217" s="94">
        <f t="shared" si="9"/>
        <v>1499.976060000015</v>
      </c>
      <c r="J217" s="173">
        <f t="shared" si="8"/>
        <v>0.18919241608521831</v>
      </c>
    </row>
    <row r="218" spans="9:10">
      <c r="I218" s="94">
        <f t="shared" si="9"/>
        <v>1499.9763800000151</v>
      </c>
      <c r="J218" s="173">
        <f t="shared" si="8"/>
        <v>0.19349672198925669</v>
      </c>
    </row>
    <row r="219" spans="9:10">
      <c r="I219" s="94">
        <f t="shared" si="9"/>
        <v>1499.9767000000152</v>
      </c>
      <c r="J219" s="173">
        <f t="shared" si="8"/>
        <v>0.197886289784413</v>
      </c>
    </row>
    <row r="220" spans="9:10">
      <c r="I220" s="94">
        <f t="shared" si="9"/>
        <v>1499.9770200000153</v>
      </c>
      <c r="J220" s="173">
        <f t="shared" si="8"/>
        <v>0.20236248545881419</v>
      </c>
    </row>
    <row r="221" spans="9:10">
      <c r="I221" s="94">
        <f t="shared" si="9"/>
        <v>1499.9773400000154</v>
      </c>
      <c r="J221" s="173">
        <f t="shared" si="8"/>
        <v>0.20692668912388754</v>
      </c>
    </row>
    <row r="222" spans="9:10">
      <c r="I222" s="94">
        <f t="shared" si="9"/>
        <v>1499.9776600000155</v>
      </c>
      <c r="J222" s="173">
        <f t="shared" si="8"/>
        <v>0.21158029497655129</v>
      </c>
    </row>
    <row r="223" spans="9:10">
      <c r="I223" s="94">
        <f t="shared" si="9"/>
        <v>1499.9779800000156</v>
      </c>
      <c r="J223" s="173">
        <f t="shared" si="8"/>
        <v>0.21632471125599342</v>
      </c>
    </row>
    <row r="224" spans="9:10">
      <c r="I224" s="94">
        <f t="shared" si="9"/>
        <v>1499.9783000000157</v>
      </c>
      <c r="J224" s="173">
        <f t="shared" si="8"/>
        <v>0.22116136019493288</v>
      </c>
    </row>
    <row r="225" spans="9:10">
      <c r="I225" s="94">
        <f t="shared" si="9"/>
        <v>1499.9786200000158</v>
      </c>
      <c r="J225" s="173">
        <f t="shared" si="8"/>
        <v>0.22609167796525848</v>
      </c>
    </row>
    <row r="226" spans="9:10">
      <c r="I226" s="94">
        <f t="shared" si="9"/>
        <v>1499.9789400000159</v>
      </c>
      <c r="J226" s="173">
        <f t="shared" si="8"/>
        <v>0.2311171146179421</v>
      </c>
    </row>
    <row r="227" spans="9:10">
      <c r="I227" s="94">
        <f t="shared" si="9"/>
        <v>1499.979260000016</v>
      </c>
      <c r="J227" s="173">
        <f t="shared" si="8"/>
        <v>0.23623913401711813</v>
      </c>
    </row>
    <row r="228" spans="9:10">
      <c r="I228" s="94">
        <f t="shared" si="9"/>
        <v>1499.9795800000161</v>
      </c>
      <c r="J228" s="173">
        <f t="shared" si="8"/>
        <v>0.24145921376822779</v>
      </c>
    </row>
    <row r="229" spans="9:10">
      <c r="I229" s="94">
        <f t="shared" si="9"/>
        <v>1499.9799000000162</v>
      </c>
      <c r="J229" s="173">
        <f t="shared" si="8"/>
        <v>0.24677884514012194</v>
      </c>
    </row>
    <row r="230" spans="9:10">
      <c r="I230" s="94">
        <f t="shared" si="9"/>
        <v>1499.9802200000163</v>
      </c>
      <c r="J230" s="173">
        <f t="shared" si="8"/>
        <v>0.25219953298102199</v>
      </c>
    </row>
    <row r="231" spans="9:10">
      <c r="I231" s="94">
        <f t="shared" si="9"/>
        <v>1499.9805400000164</v>
      </c>
      <c r="J231" s="173">
        <f t="shared" si="8"/>
        <v>0.25772279562823142</v>
      </c>
    </row>
    <row r="232" spans="9:10">
      <c r="I232" s="94">
        <f t="shared" si="9"/>
        <v>1499.9808600000165</v>
      </c>
      <c r="J232" s="173">
        <f t="shared" si="8"/>
        <v>0.26335016481149831</v>
      </c>
    </row>
    <row r="233" spans="9:10">
      <c r="I233" s="94">
        <f t="shared" si="9"/>
        <v>1499.9811800000166</v>
      </c>
      <c r="J233" s="173">
        <f t="shared" si="8"/>
        <v>0.26908318554992766</v>
      </c>
    </row>
    <row r="234" spans="9:10">
      <c r="I234" s="94">
        <f t="shared" si="9"/>
        <v>1499.9815000000167</v>
      </c>
      <c r="J234" s="173">
        <f t="shared" si="8"/>
        <v>0.2749234160423385</v>
      </c>
    </row>
    <row r="235" spans="9:10">
      <c r="I235" s="94">
        <f t="shared" si="9"/>
        <v>1499.9818200000168</v>
      </c>
      <c r="J235" s="173">
        <f t="shared" si="8"/>
        <v>0.28087242755096914</v>
      </c>
    </row>
    <row r="236" spans="9:10">
      <c r="I236" s="94">
        <f t="shared" si="9"/>
        <v>1499.9821400000169</v>
      </c>
      <c r="J236" s="173">
        <f t="shared" si="8"/>
        <v>0.28693180427842896</v>
      </c>
    </row>
    <row r="237" spans="9:10">
      <c r="I237" s="94">
        <f t="shared" si="9"/>
        <v>1499.982460000017</v>
      </c>
      <c r="J237" s="173">
        <f t="shared" si="8"/>
        <v>0.29310314323779779</v>
      </c>
    </row>
    <row r="238" spans="9:10">
      <c r="I238" s="94">
        <f t="shared" si="9"/>
        <v>1499.9827800000171</v>
      </c>
      <c r="J238" s="173">
        <f t="shared" si="8"/>
        <v>0.29938805411577546</v>
      </c>
    </row>
    <row r="239" spans="9:10">
      <c r="I239" s="94">
        <f t="shared" si="9"/>
        <v>1499.9831000000172</v>
      </c>
      <c r="J239" s="173">
        <f t="shared" si="8"/>
        <v>0.30578815912878637</v>
      </c>
    </row>
    <row r="240" spans="9:10">
      <c r="I240" s="94">
        <f t="shared" si="9"/>
        <v>1499.9834200000173</v>
      </c>
      <c r="J240" s="173">
        <f t="shared" si="8"/>
        <v>0.31230509287193903</v>
      </c>
    </row>
    <row r="241" spans="9:10">
      <c r="I241" s="94">
        <f t="shared" si="9"/>
        <v>1499.9837400000174</v>
      </c>
      <c r="J241" s="173">
        <f t="shared" si="8"/>
        <v>0.31894050216075071</v>
      </c>
    </row>
    <row r="242" spans="9:10">
      <c r="I242" s="94">
        <f t="shared" si="9"/>
        <v>1499.9840600000175</v>
      </c>
      <c r="J242" s="173">
        <f t="shared" si="8"/>
        <v>0.32569604586554152</v>
      </c>
    </row>
    <row r="243" spans="9:10">
      <c r="I243" s="94">
        <f t="shared" si="9"/>
        <v>1499.9843800000176</v>
      </c>
      <c r="J243" s="173">
        <f t="shared" si="8"/>
        <v>0.33257339473840597</v>
      </c>
    </row>
    <row r="244" spans="9:10">
      <c r="I244" s="94">
        <f t="shared" si="9"/>
        <v>1499.9847000000177</v>
      </c>
      <c r="J244" s="173">
        <f t="shared" si="8"/>
        <v>0.33957423123267289</v>
      </c>
    </row>
    <row r="245" spans="9:10">
      <c r="I245" s="94">
        <f t="shared" si="9"/>
        <v>1499.9850200000178</v>
      </c>
      <c r="J245" s="173">
        <f t="shared" si="8"/>
        <v>0.34670024931476251</v>
      </c>
    </row>
    <row r="246" spans="9:10">
      <c r="I246" s="94">
        <f t="shared" si="9"/>
        <v>1499.9853400000179</v>
      </c>
      <c r="J246" s="173">
        <f t="shared" si="8"/>
        <v>0.35395315426835428</v>
      </c>
    </row>
    <row r="247" spans="9:10">
      <c r="I247" s="94">
        <f t="shared" si="9"/>
        <v>1499.985660000018</v>
      </c>
      <c r="J247" s="173">
        <f t="shared" si="8"/>
        <v>0.36133466249078139</v>
      </c>
    </row>
    <row r="248" spans="9:10">
      <c r="I248" s="94">
        <f t="shared" si="9"/>
        <v>1499.9859800000181</v>
      </c>
      <c r="J248" s="173">
        <f t="shared" si="8"/>
        <v>0.36884650128156349</v>
      </c>
    </row>
    <row r="249" spans="9:10">
      <c r="I249" s="94">
        <f t="shared" si="9"/>
        <v>1499.9863000000182</v>
      </c>
      <c r="J249" s="173">
        <f t="shared" si="8"/>
        <v>0.37649040862300065</v>
      </c>
    </row>
    <row r="250" spans="9:10">
      <c r="I250" s="94">
        <f t="shared" si="9"/>
        <v>1499.9866200000183</v>
      </c>
      <c r="J250" s="173">
        <f t="shared" si="8"/>
        <v>0.3842681329527422</v>
      </c>
    </row>
    <row r="251" spans="9:10">
      <c r="I251" s="94">
        <f t="shared" si="9"/>
        <v>1499.9869400000184</v>
      </c>
      <c r="J251" s="173">
        <f t="shared" si="8"/>
        <v>0.39218143292825702</v>
      </c>
    </row>
    <row r="252" spans="9:10">
      <c r="I252" s="94">
        <f t="shared" si="9"/>
        <v>1499.9872600000185</v>
      </c>
      <c r="J252" s="173">
        <f t="shared" si="8"/>
        <v>0.40023207718312681</v>
      </c>
    </row>
    <row r="253" spans="9:10">
      <c r="I253" s="94">
        <f t="shared" si="9"/>
        <v>1499.9875800000186</v>
      </c>
      <c r="J253" s="173">
        <f t="shared" si="8"/>
        <v>0.4084218440750858</v>
      </c>
    </row>
    <row r="254" spans="9:10">
      <c r="I254" s="94">
        <f t="shared" si="9"/>
        <v>1499.9879000000187</v>
      </c>
      <c r="J254" s="173">
        <f t="shared" si="8"/>
        <v>0.41675252142573999</v>
      </c>
    </row>
    <row r="255" spans="9:10">
      <c r="I255" s="94">
        <f t="shared" si="9"/>
        <v>1499.9882200000188</v>
      </c>
      <c r="J255" s="173">
        <f t="shared" si="8"/>
        <v>0.42522590625188866</v>
      </c>
    </row>
    <row r="256" spans="9:10">
      <c r="I256" s="94">
        <f t="shared" si="9"/>
        <v>1499.9885400000189</v>
      </c>
      <c r="J256" s="173">
        <f t="shared" si="8"/>
        <v>0.43384380448838883</v>
      </c>
    </row>
    <row r="257" spans="9:10">
      <c r="I257" s="94">
        <f t="shared" si="9"/>
        <v>1499.988860000019</v>
      </c>
      <c r="J257" s="173">
        <f t="shared" si="8"/>
        <v>0.44260803070249116</v>
      </c>
    </row>
    <row r="258" spans="9:10">
      <c r="I258" s="94">
        <f t="shared" si="9"/>
        <v>1499.9891800000191</v>
      </c>
      <c r="J258" s="173">
        <f t="shared" si="8"/>
        <v>0.45152040779958785</v>
      </c>
    </row>
    <row r="259" spans="9:10">
      <c r="I259" s="94">
        <f t="shared" si="9"/>
        <v>1499.9895000000192</v>
      </c>
      <c r="J259" s="173">
        <f t="shared" si="8"/>
        <v>0.46058276672031134</v>
      </c>
    </row>
    <row r="260" spans="9:10">
      <c r="I260" s="94">
        <f t="shared" si="9"/>
        <v>1499.9898200000193</v>
      </c>
      <c r="J260" s="173">
        <f t="shared" si="8"/>
        <v>0.46979694612892786</v>
      </c>
    </row>
    <row r="261" spans="9:10">
      <c r="I261" s="94">
        <f t="shared" si="9"/>
        <v>1499.9901400000194</v>
      </c>
      <c r="J261" s="173">
        <f t="shared" ref="J261:J324" si="10">EXP(-((I261-$C$8)^2)/(2*$C$7^2))/(SQRT(2*PI())*$C$7)</f>
        <v>0.4791647920929693</v>
      </c>
    </row>
    <row r="262" spans="9:10">
      <c r="I262" s="94">
        <f t="shared" ref="I262:I325" si="11">I261+$J$65</f>
        <v>1499.9904600000195</v>
      </c>
      <c r="J262" s="173">
        <f t="shared" si="10"/>
        <v>0.48868815775405505</v>
      </c>
    </row>
    <row r="263" spans="9:10">
      <c r="I263" s="94">
        <f t="shared" si="11"/>
        <v>1499.9907800000196</v>
      </c>
      <c r="J263" s="173">
        <f t="shared" si="10"/>
        <v>0.49836890298985181</v>
      </c>
    </row>
    <row r="264" spans="9:10">
      <c r="I264" s="94">
        <f t="shared" si="11"/>
        <v>1499.9911000000197</v>
      </c>
      <c r="J264" s="173">
        <f t="shared" si="10"/>
        <v>0.50820889406712821</v>
      </c>
    </row>
    <row r="265" spans="9:10">
      <c r="I265" s="94">
        <f t="shared" si="11"/>
        <v>1499.9914200000198</v>
      </c>
      <c r="J265" s="173">
        <f t="shared" si="10"/>
        <v>0.51821000328585876</v>
      </c>
    </row>
    <row r="266" spans="9:10">
      <c r="I266" s="94">
        <f t="shared" si="11"/>
        <v>1499.9917400000199</v>
      </c>
      <c r="J266" s="173">
        <f t="shared" si="10"/>
        <v>0.52837410861434286</v>
      </c>
    </row>
    <row r="267" spans="9:10">
      <c r="I267" s="94">
        <f t="shared" si="11"/>
        <v>1499.99206000002</v>
      </c>
      <c r="J267" s="173">
        <f t="shared" si="10"/>
        <v>0.53870309331529864</v>
      </c>
    </row>
    <row r="268" spans="9:10">
      <c r="I268" s="94">
        <f t="shared" si="11"/>
        <v>1499.9923800000201</v>
      </c>
      <c r="J268" s="173">
        <f t="shared" si="10"/>
        <v>0.54919884556289844</v>
      </c>
    </row>
    <row r="269" spans="9:10">
      <c r="I269" s="94">
        <f t="shared" si="11"/>
        <v>1499.9927000000202</v>
      </c>
      <c r="J269" s="173">
        <f t="shared" si="10"/>
        <v>0.55986325805072268</v>
      </c>
    </row>
    <row r="270" spans="9:10">
      <c r="I270" s="94">
        <f t="shared" si="11"/>
        <v>1499.9930200000204</v>
      </c>
      <c r="J270" s="173">
        <f t="shared" si="10"/>
        <v>0.57069822759059829</v>
      </c>
    </row>
    <row r="271" spans="9:10">
      <c r="I271" s="94">
        <f t="shared" si="11"/>
        <v>1499.9933400000205</v>
      </c>
      <c r="J271" s="173">
        <f t="shared" si="10"/>
        <v>0.58170565470230839</v>
      </c>
    </row>
    <row r="272" spans="9:10">
      <c r="I272" s="94">
        <f t="shared" si="11"/>
        <v>1499.9936600000206</v>
      </c>
      <c r="J272" s="173">
        <f t="shared" si="10"/>
        <v>0.59288744319414521</v>
      </c>
    </row>
    <row r="273" spans="9:10">
      <c r="I273" s="94">
        <f t="shared" si="11"/>
        <v>1499.9939800000207</v>
      </c>
      <c r="J273" s="173">
        <f t="shared" si="10"/>
        <v>0.60424549973430275</v>
      </c>
    </row>
    <row r="274" spans="9:10">
      <c r="I274" s="94">
        <f t="shared" si="11"/>
        <v>1499.9943000000208</v>
      </c>
      <c r="J274" s="173">
        <f t="shared" si="10"/>
        <v>0.61578173341308762</v>
      </c>
    </row>
    <row r="275" spans="9:10">
      <c r="I275" s="94">
        <f t="shared" si="11"/>
        <v>1499.9946200000209</v>
      </c>
      <c r="J275" s="173">
        <f t="shared" si="10"/>
        <v>0.62749805529595115</v>
      </c>
    </row>
    <row r="276" spans="9:10">
      <c r="I276" s="94">
        <f t="shared" si="11"/>
        <v>1499.994940000021</v>
      </c>
      <c r="J276" s="173">
        <f t="shared" si="10"/>
        <v>0.63939637796733195</v>
      </c>
    </row>
    <row r="277" spans="9:10">
      <c r="I277" s="94">
        <f t="shared" si="11"/>
        <v>1499.9952600000211</v>
      </c>
      <c r="J277" s="173">
        <f t="shared" si="10"/>
        <v>0.6514786150653169</v>
      </c>
    </row>
    <row r="278" spans="9:10">
      <c r="I278" s="94">
        <f t="shared" si="11"/>
        <v>1499.9955800000212</v>
      </c>
      <c r="J278" s="173">
        <f t="shared" si="10"/>
        <v>0.66374668080712074</v>
      </c>
    </row>
    <row r="279" spans="9:10">
      <c r="I279" s="94">
        <f t="shared" si="11"/>
        <v>1499.9959000000213</v>
      </c>
      <c r="J279" s="173">
        <f t="shared" si="10"/>
        <v>0.67620248950539896</v>
      </c>
    </row>
    <row r="280" spans="9:10">
      <c r="I280" s="94">
        <f t="shared" si="11"/>
        <v>1499.9962200000214</v>
      </c>
      <c r="J280" s="173">
        <f t="shared" si="10"/>
        <v>0.68884795507540475</v>
      </c>
    </row>
    <row r="281" spans="9:10">
      <c r="I281" s="94">
        <f t="shared" si="11"/>
        <v>1499.9965400000215</v>
      </c>
      <c r="J281" s="173">
        <f t="shared" si="10"/>
        <v>0.70168499053300837</v>
      </c>
    </row>
    <row r="282" spans="9:10">
      <c r="I282" s="94">
        <f t="shared" si="11"/>
        <v>1499.9968600000216</v>
      </c>
      <c r="J282" s="173">
        <f t="shared" si="10"/>
        <v>0.71471550748360779</v>
      </c>
    </row>
    <row r="283" spans="9:10">
      <c r="I283" s="94">
        <f t="shared" si="11"/>
        <v>1499.9971800000217</v>
      </c>
      <c r="J283" s="173">
        <f t="shared" si="10"/>
        <v>0.72794141560195014</v>
      </c>
    </row>
    <row r="284" spans="9:10">
      <c r="I284" s="94">
        <f t="shared" si="11"/>
        <v>1499.9975000000218</v>
      </c>
      <c r="J284" s="173">
        <f t="shared" si="10"/>
        <v>0.74136462210290099</v>
      </c>
    </row>
    <row r="285" spans="9:10">
      <c r="I285" s="94">
        <f t="shared" si="11"/>
        <v>1499.9978200000219</v>
      </c>
      <c r="J285" s="173">
        <f t="shared" si="10"/>
        <v>0.75498703120319766</v>
      </c>
    </row>
    <row r="286" spans="9:10">
      <c r="I286" s="94">
        <f t="shared" si="11"/>
        <v>1499.998140000022</v>
      </c>
      <c r="J286" s="173">
        <f t="shared" si="10"/>
        <v>0.76881054357423029</v>
      </c>
    </row>
    <row r="287" spans="9:10">
      <c r="I287" s="94">
        <f t="shared" si="11"/>
        <v>1499.9984600000221</v>
      </c>
      <c r="J287" s="173">
        <f t="shared" si="10"/>
        <v>0.78283705578589091</v>
      </c>
    </row>
    <row r="288" spans="9:10">
      <c r="I288" s="94">
        <f t="shared" si="11"/>
        <v>1499.9987800000222</v>
      </c>
      <c r="J288" s="173">
        <f t="shared" si="10"/>
        <v>0.79706845974155083</v>
      </c>
    </row>
    <row r="289" spans="9:10">
      <c r="I289" s="94">
        <f t="shared" si="11"/>
        <v>1499.9991000000223</v>
      </c>
      <c r="J289" s="173">
        <f t="shared" si="10"/>
        <v>0.81150664210421297</v>
      </c>
    </row>
    <row r="290" spans="9:10">
      <c r="I290" s="94">
        <f t="shared" si="11"/>
        <v>1499.9994200000224</v>
      </c>
      <c r="J290" s="173">
        <f t="shared" si="10"/>
        <v>0.82615348371391251</v>
      </c>
    </row>
    <row r="291" spans="9:10">
      <c r="I291" s="94">
        <f t="shared" si="11"/>
        <v>1499.9997400000225</v>
      </c>
      <c r="J291" s="173">
        <f t="shared" si="10"/>
        <v>0.84101085899641803</v>
      </c>
    </row>
    <row r="292" spans="9:10">
      <c r="I292" s="94">
        <f t="shared" si="11"/>
        <v>1500.0000600000226</v>
      </c>
      <c r="J292" s="173">
        <f t="shared" si="10"/>
        <v>0.85608063536331858</v>
      </c>
    </row>
    <row r="293" spans="9:10">
      <c r="I293" s="94">
        <f t="shared" si="11"/>
        <v>1500.0003800000227</v>
      </c>
      <c r="J293" s="173">
        <f t="shared" si="10"/>
        <v>0.87136467260356443</v>
      </c>
    </row>
    <row r="294" spans="9:10">
      <c r="I294" s="94">
        <f t="shared" si="11"/>
        <v>1500.0007000000228</v>
      </c>
      <c r="J294" s="173">
        <f t="shared" si="10"/>
        <v>0.88686482226654506</v>
      </c>
    </row>
    <row r="295" spans="9:10">
      <c r="I295" s="94">
        <f t="shared" si="11"/>
        <v>1500.0010200000229</v>
      </c>
      <c r="J295" s="173">
        <f t="shared" si="10"/>
        <v>0.90258292703679754</v>
      </c>
    </row>
    <row r="296" spans="9:10">
      <c r="I296" s="94">
        <f t="shared" si="11"/>
        <v>1500.001340000023</v>
      </c>
      <c r="J296" s="173">
        <f t="shared" si="10"/>
        <v>0.91852082010042857</v>
      </c>
    </row>
    <row r="297" spans="9:10">
      <c r="I297" s="94">
        <f t="shared" si="11"/>
        <v>1500.0016600000231</v>
      </c>
      <c r="J297" s="173">
        <f t="shared" si="10"/>
        <v>0.93468032450335925</v>
      </c>
    </row>
    <row r="298" spans="9:10">
      <c r="I298" s="94">
        <f t="shared" si="11"/>
        <v>1500.0019800000232</v>
      </c>
      <c r="J298" s="173">
        <f t="shared" si="10"/>
        <v>0.95106325250148271</v>
      </c>
    </row>
    <row r="299" spans="9:10">
      <c r="I299" s="94">
        <f t="shared" si="11"/>
        <v>1500.0023000000233</v>
      </c>
      <c r="J299" s="173">
        <f t="shared" si="10"/>
        <v>0.96767140490285874</v>
      </c>
    </row>
    <row r="300" spans="9:10">
      <c r="I300" s="94">
        <f t="shared" si="11"/>
        <v>1500.0026200000234</v>
      </c>
      <c r="J300" s="173">
        <f t="shared" si="10"/>
        <v>0.98450657040204903</v>
      </c>
    </row>
    <row r="301" spans="9:10">
      <c r="I301" s="94">
        <f t="shared" si="11"/>
        <v>1500.0029400000235</v>
      </c>
      <c r="J301" s="173">
        <f t="shared" si="10"/>
        <v>1.0015705249067151</v>
      </c>
    </row>
    <row r="302" spans="9:10">
      <c r="I302" s="94">
        <f t="shared" si="11"/>
        <v>1500.0032600000236</v>
      </c>
      <c r="J302" s="173">
        <f t="shared" si="10"/>
        <v>1.0188650308566105</v>
      </c>
    </row>
    <row r="303" spans="9:10">
      <c r="I303" s="94">
        <f t="shared" si="11"/>
        <v>1500.0035800000237</v>
      </c>
      <c r="J303" s="173">
        <f t="shared" si="10"/>
        <v>1.036391836535089</v>
      </c>
    </row>
    <row r="304" spans="9:10">
      <c r="I304" s="94">
        <f t="shared" si="11"/>
        <v>1500.0039000000238</v>
      </c>
      <c r="J304" s="173">
        <f t="shared" si="10"/>
        <v>1.0541526753732764</v>
      </c>
    </row>
    <row r="305" spans="9:10">
      <c r="I305" s="94">
        <f t="shared" si="11"/>
        <v>1500.0042200000239</v>
      </c>
      <c r="J305" s="173">
        <f t="shared" si="10"/>
        <v>1.0721492652470401</v>
      </c>
    </row>
    <row r="306" spans="9:10">
      <c r="I306" s="94">
        <f t="shared" si="11"/>
        <v>1500.004540000024</v>
      </c>
      <c r="J306" s="173">
        <f t="shared" si="10"/>
        <v>1.0903833077669083</v>
      </c>
    </row>
    <row r="307" spans="9:10">
      <c r="I307" s="94">
        <f t="shared" si="11"/>
        <v>1500.0048600000241</v>
      </c>
      <c r="J307" s="173">
        <f t="shared" si="10"/>
        <v>1.1088564875610953</v>
      </c>
    </row>
    <row r="308" spans="9:10">
      <c r="I308" s="94">
        <f t="shared" si="11"/>
        <v>1500.0051800000242</v>
      </c>
      <c r="J308" s="173">
        <f t="shared" si="10"/>
        <v>1.1275704715517862</v>
      </c>
    </row>
    <row r="309" spans="9:10">
      <c r="I309" s="94">
        <f t="shared" si="11"/>
        <v>1500.0055000000243</v>
      </c>
      <c r="J309" s="173">
        <f t="shared" si="10"/>
        <v>1.1465269082248568</v>
      </c>
    </row>
    <row r="310" spans="9:10">
      <c r="I310" s="94">
        <f t="shared" si="11"/>
        <v>1500.0058200000244</v>
      </c>
      <c r="J310" s="173">
        <f t="shared" si="10"/>
        <v>1.1657274268931863</v>
      </c>
    </row>
    <row r="311" spans="9:10">
      <c r="I311" s="94">
        <f t="shared" si="11"/>
        <v>1500.0061400000245</v>
      </c>
      <c r="J311" s="173">
        <f t="shared" si="10"/>
        <v>1.1851736369537578</v>
      </c>
    </row>
    <row r="312" spans="9:10">
      <c r="I312" s="94">
        <f t="shared" si="11"/>
        <v>1500.0064600000246</v>
      </c>
      <c r="J312" s="173">
        <f t="shared" si="10"/>
        <v>1.2048671271387073</v>
      </c>
    </row>
    <row r="313" spans="9:10">
      <c r="I313" s="94">
        <f t="shared" si="11"/>
        <v>1500.0067800000247</v>
      </c>
      <c r="J313" s="173">
        <f t="shared" si="10"/>
        <v>1.2248094647605376</v>
      </c>
    </row>
    <row r="314" spans="9:10">
      <c r="I314" s="94">
        <f t="shared" si="11"/>
        <v>1500.0071000000248</v>
      </c>
      <c r="J314" s="173">
        <f t="shared" si="10"/>
        <v>1.245002194951663</v>
      </c>
    </row>
    <row r="315" spans="9:10">
      <c r="I315" s="94">
        <f t="shared" si="11"/>
        <v>1500.0074200000249</v>
      </c>
      <c r="J315" s="173">
        <f t="shared" si="10"/>
        <v>1.2654468398985046</v>
      </c>
    </row>
    <row r="316" spans="9:10">
      <c r="I316" s="94">
        <f t="shared" si="11"/>
        <v>1500.007740000025</v>
      </c>
      <c r="J316" s="173">
        <f t="shared" si="10"/>
        <v>1.2861448980703416</v>
      </c>
    </row>
    <row r="317" spans="9:10">
      <c r="I317" s="94">
        <f t="shared" si="11"/>
        <v>1500.0080600000251</v>
      </c>
      <c r="J317" s="173">
        <f t="shared" si="10"/>
        <v>1.3070978434431175</v>
      </c>
    </row>
    <row r="318" spans="9:10">
      <c r="I318" s="94">
        <f t="shared" si="11"/>
        <v>1500.0083800000252</v>
      </c>
      <c r="J318" s="173">
        <f t="shared" si="10"/>
        <v>1.3283071247184288</v>
      </c>
    </row>
    <row r="319" spans="9:10">
      <c r="I319" s="94">
        <f t="shared" si="11"/>
        <v>1500.0087000000253</v>
      </c>
      <c r="J319" s="173">
        <f t="shared" si="10"/>
        <v>1.3497741645379244</v>
      </c>
    </row>
    <row r="320" spans="9:10">
      <c r="I320" s="94">
        <f t="shared" si="11"/>
        <v>1500.0090200000254</v>
      </c>
      <c r="J320" s="173">
        <f t="shared" si="10"/>
        <v>1.3715003586933319</v>
      </c>
    </row>
    <row r="321" spans="9:10">
      <c r="I321" s="94">
        <f t="shared" si="11"/>
        <v>1500.0093400000255</v>
      </c>
      <c r="J321" s="173">
        <f t="shared" si="10"/>
        <v>1.3934870753323549</v>
      </c>
    </row>
    <row r="322" spans="9:10">
      <c r="I322" s="94">
        <f t="shared" si="11"/>
        <v>1500.0096600000256</v>
      </c>
      <c r="J322" s="173">
        <f t="shared" si="10"/>
        <v>1.4157356541606803</v>
      </c>
    </row>
    <row r="323" spans="9:10">
      <c r="I323" s="94">
        <f t="shared" si="11"/>
        <v>1500.0099800000257</v>
      </c>
      <c r="J323" s="173">
        <f t="shared" si="10"/>
        <v>1.4382474056403396</v>
      </c>
    </row>
    <row r="324" spans="9:10">
      <c r="I324" s="94">
        <f t="shared" si="11"/>
        <v>1500.0103000000258</v>
      </c>
      <c r="J324" s="173">
        <f t="shared" si="10"/>
        <v>1.4610236101846801</v>
      </c>
    </row>
    <row r="325" spans="9:10">
      <c r="I325" s="94">
        <f t="shared" si="11"/>
        <v>1500.0106200000259</v>
      </c>
      <c r="J325" s="173">
        <f t="shared" ref="J325:J388" si="12">EXP(-((I325-$C$8)^2)/(2*$C$7^2))/(SQRT(2*PI())*$C$7)</f>
        <v>1.4840655173501958</v>
      </c>
    </row>
    <row r="326" spans="9:10">
      <c r="I326" s="94">
        <f t="shared" ref="I326:I389" si="13">I325+$J$65</f>
        <v>1500.010940000026</v>
      </c>
      <c r="J326" s="173">
        <f t="shared" si="12"/>
        <v>1.5073743450254906</v>
      </c>
    </row>
    <row r="327" spans="9:10">
      <c r="I327" s="94">
        <f t="shared" si="13"/>
        <v>1500.0112600000261</v>
      </c>
      <c r="J327" s="173">
        <f t="shared" si="12"/>
        <v>1.5309512786176371</v>
      </c>
    </row>
    <row r="328" spans="9:10">
      <c r="I328" s="94">
        <f t="shared" si="13"/>
        <v>1500.0115800000262</v>
      </c>
      <c r="J328" s="173">
        <f t="shared" si="12"/>
        <v>1.5547974702362042</v>
      </c>
    </row>
    <row r="329" spans="9:10">
      <c r="I329" s="94">
        <f t="shared" si="13"/>
        <v>1500.0119000000263</v>
      </c>
      <c r="J329" s="173">
        <f t="shared" si="12"/>
        <v>1.5789140378752304</v>
      </c>
    </row>
    <row r="330" spans="9:10">
      <c r="I330" s="94">
        <f t="shared" si="13"/>
        <v>1500.0122200000264</v>
      </c>
      <c r="J330" s="173">
        <f t="shared" si="12"/>
        <v>1.6033020645934379</v>
      </c>
    </row>
    <row r="331" spans="9:10">
      <c r="I331" s="94">
        <f t="shared" si="13"/>
        <v>1500.0125400000265</v>
      </c>
      <c r="J331" s="173">
        <f t="shared" si="12"/>
        <v>1.6279625976929628</v>
      </c>
    </row>
    <row r="332" spans="9:10">
      <c r="I332" s="94">
        <f t="shared" si="13"/>
        <v>1500.0128600000266</v>
      </c>
      <c r="J332" s="173">
        <f t="shared" si="12"/>
        <v>1.6528966478969083</v>
      </c>
    </row>
    <row r="333" spans="9:10">
      <c r="I333" s="94">
        <f t="shared" si="13"/>
        <v>1500.0131800000268</v>
      </c>
      <c r="J333" s="173">
        <f t="shared" si="12"/>
        <v>1.678105188526013</v>
      </c>
    </row>
    <row r="334" spans="9:10">
      <c r="I334" s="94">
        <f t="shared" si="13"/>
        <v>1500.0135000000269</v>
      </c>
      <c r="J334" s="173">
        <f t="shared" si="12"/>
        <v>1.7035891546747437</v>
      </c>
    </row>
    <row r="335" spans="9:10">
      <c r="I335" s="94">
        <f t="shared" si="13"/>
        <v>1500.013820000027</v>
      </c>
      <c r="J335" s="173">
        <f t="shared" si="12"/>
        <v>1.7293494423871205</v>
      </c>
    </row>
    <row r="336" spans="9:10">
      <c r="I336" s="94">
        <f t="shared" si="13"/>
        <v>1500.0141400000271</v>
      </c>
      <c r="J336" s="173">
        <f t="shared" si="12"/>
        <v>1.7553869078325899</v>
      </c>
    </row>
    <row r="337" spans="9:10">
      <c r="I337" s="94">
        <f t="shared" si="13"/>
        <v>1500.0144600000272</v>
      </c>
      <c r="J337" s="173">
        <f t="shared" si="12"/>
        <v>1.7817023664822653</v>
      </c>
    </row>
    <row r="338" spans="9:10">
      <c r="I338" s="94">
        <f t="shared" si="13"/>
        <v>1500.0147800000273</v>
      </c>
      <c r="J338" s="173">
        <f t="shared" si="12"/>
        <v>1.8082965922858578</v>
      </c>
    </row>
    <row r="339" spans="9:10">
      <c r="I339" s="94">
        <f t="shared" si="13"/>
        <v>1500.0151000000274</v>
      </c>
      <c r="J339" s="173">
        <f t="shared" si="12"/>
        <v>1.8351703168496332</v>
      </c>
    </row>
    <row r="340" spans="9:10">
      <c r="I340" s="94">
        <f t="shared" si="13"/>
        <v>1500.0154200000275</v>
      </c>
      <c r="J340" s="173">
        <f t="shared" si="12"/>
        <v>1.8623242286157087</v>
      </c>
    </row>
    <row r="341" spans="9:10">
      <c r="I341" s="94">
        <f t="shared" si="13"/>
        <v>1500.0157400000276</v>
      </c>
      <c r="J341" s="173">
        <f t="shared" si="12"/>
        <v>1.8897589720430628</v>
      </c>
    </row>
    <row r="342" spans="9:10">
      <c r="I342" s="94">
        <f t="shared" si="13"/>
        <v>1500.0160600000277</v>
      </c>
      <c r="J342" s="173">
        <f t="shared" si="12"/>
        <v>1.9174751467905538</v>
      </c>
    </row>
    <row r="343" spans="9:10">
      <c r="I343" s="94">
        <f t="shared" si="13"/>
        <v>1500.0163800000278</v>
      </c>
      <c r="J343" s="173">
        <f t="shared" si="12"/>
        <v>1.9454733069023387</v>
      </c>
    </row>
    <row r="344" spans="9:10">
      <c r="I344" s="94">
        <f t="shared" si="13"/>
        <v>1500.0167000000279</v>
      </c>
      <c r="J344" s="173">
        <f t="shared" si="12"/>
        <v>1.9737539599960094</v>
      </c>
    </row>
    <row r="345" spans="9:10">
      <c r="I345" s="94">
        <f t="shared" si="13"/>
        <v>1500.017020000028</v>
      </c>
      <c r="J345" s="173">
        <f t="shared" si="12"/>
        <v>2.0023175664538169</v>
      </c>
    </row>
    <row r="346" spans="9:10">
      <c r="I346" s="94">
        <f t="shared" si="13"/>
        <v>1500.0173400000281</v>
      </c>
      <c r="J346" s="173">
        <f t="shared" si="12"/>
        <v>2.0311645386173343</v>
      </c>
    </row>
    <row r="347" spans="9:10">
      <c r="I347" s="94">
        <f t="shared" si="13"/>
        <v>1500.0176600000282</v>
      </c>
      <c r="J347" s="173">
        <f t="shared" si="12"/>
        <v>2.0602952399859249</v>
      </c>
    </row>
    <row r="348" spans="9:10">
      <c r="I348" s="94">
        <f t="shared" si="13"/>
        <v>1500.0179800000283</v>
      </c>
      <c r="J348" s="173">
        <f t="shared" si="12"/>
        <v>2.0897099844193812</v>
      </c>
    </row>
    <row r="349" spans="9:10">
      <c r="I349" s="94">
        <f t="shared" si="13"/>
        <v>1500.0183000000284</v>
      </c>
      <c r="J349" s="173">
        <f t="shared" si="12"/>
        <v>2.1194090353450914</v>
      </c>
    </row>
    <row r="350" spans="9:10">
      <c r="I350" s="94">
        <f t="shared" si="13"/>
        <v>1500.0186200000285</v>
      </c>
      <c r="J350" s="173">
        <f t="shared" si="12"/>
        <v>2.1493926049701231</v>
      </c>
    </row>
    <row r="351" spans="9:10">
      <c r="I351" s="94">
        <f t="shared" si="13"/>
        <v>1500.0189400000286</v>
      </c>
      <c r="J351" s="173">
        <f t="shared" si="12"/>
        <v>2.1796608534985857</v>
      </c>
    </row>
    <row r="352" spans="9:10">
      <c r="I352" s="94">
        <f t="shared" si="13"/>
        <v>1500.0192600000287</v>
      </c>
      <c r="J352" s="173">
        <f t="shared" si="12"/>
        <v>2.2102138883546512</v>
      </c>
    </row>
    <row r="353" spans="9:10">
      <c r="I353" s="94">
        <f t="shared" si="13"/>
        <v>1500.0195800000288</v>
      </c>
      <c r="J353" s="173">
        <f t="shared" si="12"/>
        <v>2.2410517634116194</v>
      </c>
    </row>
    <row r="354" spans="9:10">
      <c r="I354" s="94">
        <f t="shared" si="13"/>
        <v>1500.0199000000289</v>
      </c>
      <c r="J354" s="173">
        <f t="shared" si="12"/>
        <v>2.2721744782274076</v>
      </c>
    </row>
    <row r="355" spans="9:10">
      <c r="I355" s="94">
        <f t="shared" si="13"/>
        <v>1500.020220000029</v>
      </c>
      <c r="J355" s="173">
        <f t="shared" si="12"/>
        <v>2.3035819772868482</v>
      </c>
    </row>
    <row r="356" spans="9:10">
      <c r="I356" s="94">
        <f t="shared" si="13"/>
        <v>1500.0205400000291</v>
      </c>
      <c r="J356" s="173">
        <f t="shared" si="12"/>
        <v>2.335274149251183</v>
      </c>
    </row>
    <row r="357" spans="9:10">
      <c r="I357" s="94">
        <f t="shared" si="13"/>
        <v>1500.0208600000292</v>
      </c>
      <c r="J357" s="173">
        <f t="shared" si="12"/>
        <v>2.3672508262151482</v>
      </c>
    </row>
    <row r="358" spans="9:10">
      <c r="I358" s="94">
        <f t="shared" si="13"/>
        <v>1500.0211800000293</v>
      </c>
      <c r="J358" s="173">
        <f t="shared" si="12"/>
        <v>2.3995117829720405</v>
      </c>
    </row>
    <row r="359" spans="9:10">
      <c r="I359" s="94">
        <f t="shared" si="13"/>
        <v>1500.0215000000294</v>
      </c>
      <c r="J359" s="173">
        <f t="shared" si="12"/>
        <v>2.4320567362871492</v>
      </c>
    </row>
    <row r="360" spans="9:10">
      <c r="I360" s="94">
        <f t="shared" si="13"/>
        <v>1500.0218200000295</v>
      </c>
      <c r="J360" s="173">
        <f t="shared" si="12"/>
        <v>2.4648853441799701</v>
      </c>
    </row>
    <row r="361" spans="9:10">
      <c r="I361" s="94">
        <f t="shared" si="13"/>
        <v>1500.0221400000296</v>
      </c>
      <c r="J361" s="173">
        <f t="shared" si="12"/>
        <v>2.4979972052155746</v>
      </c>
    </row>
    <row r="362" spans="9:10">
      <c r="I362" s="94">
        <f t="shared" si="13"/>
        <v>1500.0224600000297</v>
      </c>
      <c r="J362" s="173">
        <f t="shared" si="12"/>
        <v>2.5313918578055512</v>
      </c>
    </row>
    <row r="363" spans="9:10">
      <c r="I363" s="94">
        <f t="shared" si="13"/>
        <v>1500.0227800000298</v>
      </c>
      <c r="J363" s="173">
        <f t="shared" si="12"/>
        <v>2.5650687795189073</v>
      </c>
    </row>
    <row r="364" spans="9:10">
      <c r="I364" s="94">
        <f t="shared" si="13"/>
        <v>1500.0231000000299</v>
      </c>
      <c r="J364" s="173">
        <f t="shared" si="12"/>
        <v>2.5990273864033342</v>
      </c>
    </row>
    <row r="365" spans="9:10">
      <c r="I365" s="94">
        <f t="shared" si="13"/>
        <v>1500.02342000003</v>
      </c>
      <c r="J365" s="173">
        <f t="shared" si="12"/>
        <v>2.6332670323172418</v>
      </c>
    </row>
    <row r="366" spans="9:10">
      <c r="I366" s="94">
        <f t="shared" si="13"/>
        <v>1500.0237400000301</v>
      </c>
      <c r="J366" s="173">
        <f t="shared" si="12"/>
        <v>2.6677870082729567</v>
      </c>
    </row>
    <row r="367" spans="9:10">
      <c r="I367" s="94">
        <f t="shared" si="13"/>
        <v>1500.0240600000302</v>
      </c>
      <c r="J367" s="173">
        <f t="shared" si="12"/>
        <v>2.7025865417914892</v>
      </c>
    </row>
    <row r="368" spans="9:10">
      <c r="I368" s="94">
        <f t="shared" si="13"/>
        <v>1500.0243800000303</v>
      </c>
      <c r="J368" s="173">
        <f t="shared" si="12"/>
        <v>2.7376647962692697</v>
      </c>
    </row>
    <row r="369" spans="9:10">
      <c r="I369" s="94">
        <f t="shared" si="13"/>
        <v>1500.0247000000304</v>
      </c>
      <c r="J369" s="173">
        <f t="shared" si="12"/>
        <v>2.7730208703572576</v>
      </c>
    </row>
    <row r="370" spans="9:10">
      <c r="I370" s="94">
        <f t="shared" si="13"/>
        <v>1500.0250200000305</v>
      </c>
      <c r="J370" s="173">
        <f t="shared" si="12"/>
        <v>2.8086537973528243</v>
      </c>
    </row>
    <row r="371" spans="9:10">
      <c r="I371" s="94">
        <f t="shared" si="13"/>
        <v>1500.0253400000306</v>
      </c>
      <c r="J371" s="173">
        <f t="shared" si="12"/>
        <v>2.8445625446048077</v>
      </c>
    </row>
    <row r="372" spans="9:10">
      <c r="I372" s="94">
        <f t="shared" si="13"/>
        <v>1500.0256600000307</v>
      </c>
      <c r="J372" s="173">
        <f t="shared" si="12"/>
        <v>2.8807460129321436</v>
      </c>
    </row>
    <row r="373" spans="9:10">
      <c r="I373" s="94">
        <f t="shared" si="13"/>
        <v>1500.0259800000308</v>
      </c>
      <c r="J373" s="173">
        <f t="shared" si="12"/>
        <v>2.9172030360564642</v>
      </c>
    </row>
    <row r="374" spans="9:10">
      <c r="I374" s="94">
        <f t="shared" si="13"/>
        <v>1500.0263000000309</v>
      </c>
      <c r="J374" s="173">
        <f t="shared" si="12"/>
        <v>2.9539323800490784</v>
      </c>
    </row>
    <row r="375" spans="9:10">
      <c r="I375" s="94">
        <f t="shared" si="13"/>
        <v>1500.026620000031</v>
      </c>
      <c r="J375" s="173">
        <f t="shared" si="12"/>
        <v>2.9909327427927046</v>
      </c>
    </row>
    <row r="376" spans="9:10">
      <c r="I376" s="94">
        <f t="shared" si="13"/>
        <v>1500.0269400000311</v>
      </c>
      <c r="J376" s="173">
        <f t="shared" si="12"/>
        <v>3.0282027534583795</v>
      </c>
    </row>
    <row r="377" spans="9:10">
      <c r="I377" s="94">
        <f t="shared" si="13"/>
        <v>1500.0272600000312</v>
      </c>
      <c r="J377" s="173">
        <f t="shared" si="12"/>
        <v>3.065740971997915</v>
      </c>
    </row>
    <row r="378" spans="9:10">
      <c r="I378" s="94">
        <f t="shared" si="13"/>
        <v>1500.0275800000313</v>
      </c>
      <c r="J378" s="173">
        <f t="shared" si="12"/>
        <v>3.1035458886523011</v>
      </c>
    </row>
    <row r="379" spans="9:10">
      <c r="I379" s="94">
        <f t="shared" si="13"/>
        <v>1500.0279000000314</v>
      </c>
      <c r="J379" s="173">
        <f t="shared" si="12"/>
        <v>3.1416159234764458</v>
      </c>
    </row>
    <row r="380" spans="9:10">
      <c r="I380" s="94">
        <f t="shared" si="13"/>
        <v>1500.0282200000315</v>
      </c>
      <c r="J380" s="173">
        <f t="shared" si="12"/>
        <v>3.1799494258806384</v>
      </c>
    </row>
    <row r="381" spans="9:10">
      <c r="I381" s="94">
        <f t="shared" si="13"/>
        <v>1500.0285400000316</v>
      </c>
      <c r="J381" s="173">
        <f t="shared" si="12"/>
        <v>3.2185446741891082</v>
      </c>
    </row>
    <row r="382" spans="9:10">
      <c r="I382" s="94">
        <f t="shared" si="13"/>
        <v>1500.0288600000317</v>
      </c>
      <c r="J382" s="173">
        <f t="shared" si="12"/>
        <v>3.2573998752160764</v>
      </c>
    </row>
    <row r="383" spans="9:10">
      <c r="I383" s="94">
        <f t="shared" si="13"/>
        <v>1500.0291800000318</v>
      </c>
      <c r="J383" s="173">
        <f t="shared" si="12"/>
        <v>3.296513163859669</v>
      </c>
    </row>
    <row r="384" spans="9:10">
      <c r="I384" s="94">
        <f t="shared" si="13"/>
        <v>1500.0295000000319</v>
      </c>
      <c r="J384" s="173">
        <f t="shared" si="12"/>
        <v>3.3358826027140589</v>
      </c>
    </row>
    <row r="385" spans="9:10">
      <c r="I385" s="94">
        <f t="shared" si="13"/>
        <v>1500.029820000032</v>
      </c>
      <c r="J385" s="173">
        <f t="shared" si="12"/>
        <v>3.375506181700219</v>
      </c>
    </row>
    <row r="386" spans="9:10">
      <c r="I386" s="94">
        <f t="shared" si="13"/>
        <v>1500.0301400000321</v>
      </c>
      <c r="J386" s="173">
        <f t="shared" si="12"/>
        <v>3.4153818177156436</v>
      </c>
    </row>
    <row r="387" spans="9:10">
      <c r="I387" s="94">
        <f t="shared" si="13"/>
        <v>1500.0304600000322</v>
      </c>
      <c r="J387" s="173">
        <f t="shared" si="12"/>
        <v>3.4555073543034065</v>
      </c>
    </row>
    <row r="388" spans="9:10">
      <c r="I388" s="94">
        <f t="shared" si="13"/>
        <v>1500.0307800000323</v>
      </c>
      <c r="J388" s="173">
        <f t="shared" si="12"/>
        <v>3.4958805613409067</v>
      </c>
    </row>
    <row r="389" spans="9:10">
      <c r="I389" s="94">
        <f t="shared" si="13"/>
        <v>1500.0311000000324</v>
      </c>
      <c r="J389" s="173">
        <f t="shared" ref="J389:J452" si="14">EXP(-((I389-$C$8)^2)/(2*$C$7^2))/(SQRT(2*PI())*$C$7)</f>
        <v>3.536499134748655</v>
      </c>
    </row>
    <row r="390" spans="9:10">
      <c r="I390" s="94">
        <f t="shared" ref="I390:I453" si="15">I389+$J$65</f>
        <v>1500.0314200000325</v>
      </c>
      <c r="J390" s="173">
        <f t="shared" si="14"/>
        <v>3.5773606962194608</v>
      </c>
    </row>
    <row r="391" spans="9:10">
      <c r="I391" s="94">
        <f t="shared" si="15"/>
        <v>1500.0317400000326</v>
      </c>
      <c r="J391" s="173">
        <f t="shared" si="14"/>
        <v>3.6184627929683453</v>
      </c>
    </row>
    <row r="392" spans="9:10">
      <c r="I392" s="94">
        <f t="shared" si="15"/>
        <v>1500.0320600000327</v>
      </c>
      <c r="J392" s="173">
        <f t="shared" si="14"/>
        <v>3.6598028975035262</v>
      </c>
    </row>
    <row r="393" spans="9:10">
      <c r="I393" s="94">
        <f t="shared" si="15"/>
        <v>1500.0323800000328</v>
      </c>
      <c r="J393" s="173">
        <f t="shared" si="14"/>
        <v>3.7013784074188116</v>
      </c>
    </row>
    <row r="394" spans="9:10">
      <c r="I394" s="94">
        <f t="shared" si="15"/>
        <v>1500.0327000000329</v>
      </c>
      <c r="J394" s="173">
        <f t="shared" si="14"/>
        <v>3.7431866452077225</v>
      </c>
    </row>
    <row r="395" spans="9:10">
      <c r="I395" s="94">
        <f t="shared" si="15"/>
        <v>1500.033020000033</v>
      </c>
      <c r="J395" s="173">
        <f t="shared" si="14"/>
        <v>3.7852248580996575</v>
      </c>
    </row>
    <row r="396" spans="9:10">
      <c r="I396" s="94">
        <f t="shared" si="15"/>
        <v>1500.0333400000331</v>
      </c>
      <c r="J396" s="173">
        <f t="shared" si="14"/>
        <v>3.8274902179184318</v>
      </c>
    </row>
    <row r="397" spans="9:10">
      <c r="I397" s="94">
        <f t="shared" si="15"/>
        <v>1500.0336600000333</v>
      </c>
      <c r="J397" s="173">
        <f t="shared" si="14"/>
        <v>3.8699798209634819</v>
      </c>
    </row>
    <row r="398" spans="9:10">
      <c r="I398" s="94">
        <f t="shared" si="15"/>
        <v>1500.0339800000334</v>
      </c>
      <c r="J398" s="173">
        <f t="shared" si="14"/>
        <v>3.9126906879140346</v>
      </c>
    </row>
    <row r="399" spans="9:10">
      <c r="I399" s="94">
        <f t="shared" si="15"/>
        <v>1500.0343000000335</v>
      </c>
      <c r="J399" s="173">
        <f t="shared" si="14"/>
        <v>3.9556197637565584</v>
      </c>
    </row>
    <row r="400" spans="9:10">
      <c r="I400" s="94">
        <f t="shared" si="15"/>
        <v>1500.0346200000336</v>
      </c>
      <c r="J400" s="173">
        <f t="shared" si="14"/>
        <v>3.9987639177357446</v>
      </c>
    </row>
    <row r="401" spans="9:10">
      <c r="I401" s="94">
        <f t="shared" si="15"/>
        <v>1500.0349400000337</v>
      </c>
      <c r="J401" s="173">
        <f t="shared" si="14"/>
        <v>4.0421199433293351</v>
      </c>
    </row>
    <row r="402" spans="9:10">
      <c r="I402" s="94">
        <f t="shared" si="15"/>
        <v>1500.0352600000338</v>
      </c>
      <c r="J402" s="173">
        <f t="shared" si="14"/>
        <v>4.0856845582470411</v>
      </c>
    </row>
    <row r="403" spans="9:10">
      <c r="I403" s="94">
        <f t="shared" si="15"/>
        <v>1500.0355800000339</v>
      </c>
      <c r="J403" s="173">
        <f t="shared" si="14"/>
        <v>4.129454404453833</v>
      </c>
    </row>
    <row r="404" spans="9:10">
      <c r="I404" s="94">
        <f t="shared" si="15"/>
        <v>1500.035900000034</v>
      </c>
      <c r="J404" s="173">
        <f t="shared" si="14"/>
        <v>4.1734260482178405</v>
      </c>
    </row>
    <row r="405" spans="9:10">
      <c r="I405" s="94">
        <f t="shared" si="15"/>
        <v>1500.0362200000341</v>
      </c>
      <c r="J405" s="173">
        <f t="shared" si="14"/>
        <v>4.2175959801831286</v>
      </c>
    </row>
    <row r="406" spans="9:10">
      <c r="I406" s="94">
        <f t="shared" si="15"/>
        <v>1500.0365400000342</v>
      </c>
      <c r="J406" s="173">
        <f t="shared" si="14"/>
        <v>4.2619606154675749</v>
      </c>
    </row>
    <row r="407" spans="9:10">
      <c r="I407" s="94">
        <f t="shared" si="15"/>
        <v>1500.0368600000343</v>
      </c>
      <c r="J407" s="173">
        <f t="shared" si="14"/>
        <v>4.3065162937860775</v>
      </c>
    </row>
    <row r="408" spans="9:10">
      <c r="I408" s="94">
        <f t="shared" si="15"/>
        <v>1500.0371800000344</v>
      </c>
      <c r="J408" s="173">
        <f t="shared" si="14"/>
        <v>4.3512592795993186</v>
      </c>
    </row>
    <row r="409" spans="9:10">
      <c r="I409" s="94">
        <f t="shared" si="15"/>
        <v>1500.0375000000345</v>
      </c>
      <c r="J409" s="173">
        <f t="shared" si="14"/>
        <v>4.3961857622883018</v>
      </c>
    </row>
    <row r="410" spans="9:10">
      <c r="I410" s="94">
        <f t="shared" si="15"/>
        <v>1500.0378200000346</v>
      </c>
      <c r="J410" s="173">
        <f t="shared" si="14"/>
        <v>4.4412918563548427</v>
      </c>
    </row>
    <row r="411" spans="9:10">
      <c r="I411" s="94">
        <f t="shared" si="15"/>
        <v>1500.0381400000347</v>
      </c>
      <c r="J411" s="173">
        <f t="shared" si="14"/>
        <v>4.486573601648236</v>
      </c>
    </row>
    <row r="412" spans="9:10">
      <c r="I412" s="94">
        <f t="shared" si="15"/>
        <v>1500.0384600000348</v>
      </c>
      <c r="J412" s="173">
        <f t="shared" si="14"/>
        <v>4.5320269636182511</v>
      </c>
    </row>
    <row r="413" spans="9:10">
      <c r="I413" s="94">
        <f t="shared" si="15"/>
        <v>1500.0387800000349</v>
      </c>
      <c r="J413" s="173">
        <f t="shared" si="14"/>
        <v>4.5776478335946571</v>
      </c>
    </row>
    <row r="414" spans="9:10">
      <c r="I414" s="94">
        <f t="shared" si="15"/>
        <v>1500.039100000035</v>
      </c>
      <c r="J414" s="173">
        <f t="shared" si="14"/>
        <v>4.6234320290934114</v>
      </c>
    </row>
    <row r="415" spans="9:10">
      <c r="I415" s="94">
        <f t="shared" si="15"/>
        <v>1500.0394200000351</v>
      </c>
      <c r="J415" s="173">
        <f t="shared" si="14"/>
        <v>4.6693752941496918</v>
      </c>
    </row>
    <row r="416" spans="9:10">
      <c r="I416" s="94">
        <f t="shared" si="15"/>
        <v>1500.0397400000352</v>
      </c>
      <c r="J416" s="173">
        <f t="shared" si="14"/>
        <v>4.7154732996778899</v>
      </c>
    </row>
    <row r="417" spans="9:10">
      <c r="I417" s="94">
        <f t="shared" si="15"/>
        <v>1500.0400600000353</v>
      </c>
      <c r="J417" s="173">
        <f t="shared" si="14"/>
        <v>4.7617216438587153</v>
      </c>
    </row>
    <row r="418" spans="9:10">
      <c r="I418" s="94">
        <f t="shared" si="15"/>
        <v>1500.0403800000354</v>
      </c>
      <c r="J418" s="173">
        <f t="shared" si="14"/>
        <v>4.8081158525535175</v>
      </c>
    </row>
    <row r="419" spans="9:10">
      <c r="I419" s="94">
        <f t="shared" si="15"/>
        <v>1500.0407000000355</v>
      </c>
      <c r="J419" s="173">
        <f t="shared" si="14"/>
        <v>4.8546513797459365</v>
      </c>
    </row>
    <row r="420" spans="9:10">
      <c r="I420" s="94">
        <f t="shared" si="15"/>
        <v>1500.0410200000356</v>
      </c>
      <c r="J420" s="173">
        <f t="shared" si="14"/>
        <v>4.9013236080109941</v>
      </c>
    </row>
    <row r="421" spans="9:10">
      <c r="I421" s="94">
        <f t="shared" si="15"/>
        <v>1500.0413400000357</v>
      </c>
      <c r="J421" s="173">
        <f t="shared" si="14"/>
        <v>4.9481278490116827</v>
      </c>
    </row>
    <row r="422" spans="9:10">
      <c r="I422" s="94">
        <f t="shared" si="15"/>
        <v>1500.0416600000358</v>
      </c>
      <c r="J422" s="173">
        <f t="shared" si="14"/>
        <v>4.9950593440231623</v>
      </c>
    </row>
    <row r="423" spans="9:10">
      <c r="I423" s="94">
        <f t="shared" si="15"/>
        <v>1500.0419800000359</v>
      </c>
      <c r="J423" s="173">
        <f t="shared" si="14"/>
        <v>5.0421132644845983</v>
      </c>
    </row>
    <row r="424" spans="9:10">
      <c r="I424" s="94">
        <f t="shared" si="15"/>
        <v>1500.042300000036</v>
      </c>
      <c r="J424" s="173">
        <f t="shared" si="14"/>
        <v>5.0892847125787073</v>
      </c>
    </row>
    <row r="425" spans="9:10">
      <c r="I425" s="94">
        <f t="shared" si="15"/>
        <v>1500.0426200000361</v>
      </c>
      <c r="J425" s="173">
        <f t="shared" si="14"/>
        <v>5.1365687218390432</v>
      </c>
    </row>
    <row r="426" spans="9:10">
      <c r="I426" s="94">
        <f t="shared" si="15"/>
        <v>1500.0429400000362</v>
      </c>
      <c r="J426" s="173">
        <f t="shared" si="14"/>
        <v>5.1839602577850625</v>
      </c>
    </row>
    <row r="427" spans="9:10">
      <c r="I427" s="94">
        <f t="shared" si="15"/>
        <v>1500.0432600000363</v>
      </c>
      <c r="J427" s="173">
        <f t="shared" si="14"/>
        <v>5.2314542185849655</v>
      </c>
    </row>
    <row r="428" spans="9:10">
      <c r="I428" s="94">
        <f t="shared" si="15"/>
        <v>1500.0435800000364</v>
      </c>
      <c r="J428" s="173">
        <f t="shared" si="14"/>
        <v>5.2790454357463261</v>
      </c>
    </row>
    <row r="429" spans="9:10">
      <c r="I429" s="94">
        <f t="shared" si="15"/>
        <v>1500.0439000000365</v>
      </c>
      <c r="J429" s="173">
        <f t="shared" si="14"/>
        <v>5.3267286748345084</v>
      </c>
    </row>
    <row r="430" spans="9:10">
      <c r="I430" s="94">
        <f t="shared" si="15"/>
        <v>1500.0442200000366</v>
      </c>
      <c r="J430" s="173">
        <f t="shared" si="14"/>
        <v>5.3744986362188172</v>
      </c>
    </row>
    <row r="431" spans="9:10">
      <c r="I431" s="94">
        <f t="shared" si="15"/>
        <v>1500.0445400000367</v>
      </c>
      <c r="J431" s="173">
        <f t="shared" si="14"/>
        <v>5.4223499558464008</v>
      </c>
    </row>
    <row r="432" spans="9:10">
      <c r="I432" s="94">
        <f t="shared" si="15"/>
        <v>1500.0448600000368</v>
      </c>
      <c r="J432" s="173">
        <f t="shared" si="14"/>
        <v>5.4702772060437903</v>
      </c>
    </row>
    <row r="433" spans="9:10">
      <c r="I433" s="94">
        <f t="shared" si="15"/>
        <v>1500.0451800000369</v>
      </c>
      <c r="J433" s="173">
        <f t="shared" si="14"/>
        <v>5.5182748963460773</v>
      </c>
    </row>
    <row r="434" spans="9:10">
      <c r="I434" s="94">
        <f t="shared" si="15"/>
        <v>1500.045500000037</v>
      </c>
      <c r="J434" s="173">
        <f t="shared" si="14"/>
        <v>5.5663374743536078</v>
      </c>
    </row>
    <row r="435" spans="9:10">
      <c r="I435" s="94">
        <f t="shared" si="15"/>
        <v>1500.0458200000371</v>
      </c>
      <c r="J435" s="173">
        <f t="shared" si="14"/>
        <v>5.6144593266161351</v>
      </c>
    </row>
    <row r="436" spans="9:10">
      <c r="I436" s="94">
        <f t="shared" si="15"/>
        <v>1500.0461400000372</v>
      </c>
      <c r="J436" s="173">
        <f t="shared" si="14"/>
        <v>5.6626347795443319</v>
      </c>
    </row>
    <row r="437" spans="9:10">
      <c r="I437" s="94">
        <f t="shared" si="15"/>
        <v>1500.0464600000373</v>
      </c>
      <c r="J437" s="173">
        <f t="shared" si="14"/>
        <v>5.7108581003485117</v>
      </c>
    </row>
    <row r="438" spans="9:10">
      <c r="I438" s="94">
        <f t="shared" si="15"/>
        <v>1500.0467800000374</v>
      </c>
      <c r="J438" s="173">
        <f t="shared" si="14"/>
        <v>5.7591234980044881</v>
      </c>
    </row>
    <row r="439" spans="9:10">
      <c r="I439" s="94">
        <f t="shared" si="15"/>
        <v>1500.0471000000375</v>
      </c>
      <c r="J439" s="173">
        <f t="shared" si="14"/>
        <v>5.8074251242463832</v>
      </c>
    </row>
    <row r="440" spans="9:10">
      <c r="I440" s="94">
        <f t="shared" si="15"/>
        <v>1500.0474200000376</v>
      </c>
      <c r="J440" s="173">
        <f t="shared" si="14"/>
        <v>5.8557570745862666</v>
      </c>
    </row>
    <row r="441" spans="9:10">
      <c r="I441" s="94">
        <f t="shared" si="15"/>
        <v>1500.0477400000377</v>
      </c>
      <c r="J441" s="173">
        <f t="shared" si="14"/>
        <v>5.9041133893604352</v>
      </c>
    </row>
    <row r="442" spans="9:10">
      <c r="I442" s="94">
        <f t="shared" si="15"/>
        <v>1500.0480600000378</v>
      </c>
      <c r="J442" s="173">
        <f t="shared" si="14"/>
        <v>5.9524880548021644</v>
      </c>
    </row>
    <row r="443" spans="9:10">
      <c r="I443" s="94">
        <f t="shared" si="15"/>
        <v>1500.0483800000379</v>
      </c>
      <c r="J443" s="173">
        <f t="shared" si="14"/>
        <v>6.0008750041407426</v>
      </c>
    </row>
    <row r="444" spans="9:10">
      <c r="I444" s="94">
        <f t="shared" si="15"/>
        <v>1500.048700000038</v>
      </c>
      <c r="J444" s="173">
        <f t="shared" si="14"/>
        <v>6.049268118726566</v>
      </c>
    </row>
    <row r="445" spans="9:10">
      <c r="I445" s="94">
        <f t="shared" si="15"/>
        <v>1500.0490200000381</v>
      </c>
      <c r="J445" s="173">
        <f t="shared" si="14"/>
        <v>6.0976612291820906</v>
      </c>
    </row>
    <row r="446" spans="9:10">
      <c r="I446" s="94">
        <f t="shared" si="15"/>
        <v>1500.0493400000382</v>
      </c>
      <c r="J446" s="173">
        <f t="shared" si="14"/>
        <v>6.1460481165783962</v>
      </c>
    </row>
    <row r="447" spans="9:10">
      <c r="I447" s="94">
        <f t="shared" si="15"/>
        <v>1500.0496600000383</v>
      </c>
      <c r="J447" s="173">
        <f t="shared" si="14"/>
        <v>6.1944225136371216</v>
      </c>
    </row>
    <row r="448" spans="9:10">
      <c r="I448" s="94">
        <f t="shared" si="15"/>
        <v>1500.0499800000384</v>
      </c>
      <c r="J448" s="173">
        <f t="shared" si="14"/>
        <v>6.242778105957508</v>
      </c>
    </row>
    <row r="449" spans="9:10">
      <c r="I449" s="94">
        <f t="shared" si="15"/>
        <v>1500.0503000000385</v>
      </c>
      <c r="J449" s="173">
        <f t="shared" si="14"/>
        <v>6.2911085332682743</v>
      </c>
    </row>
    <row r="450" spans="9:10">
      <c r="I450" s="94">
        <f t="shared" si="15"/>
        <v>1500.0506200000386</v>
      </c>
      <c r="J450" s="173">
        <f t="shared" si="14"/>
        <v>6.33940739070405</v>
      </c>
    </row>
    <row r="451" spans="9:10">
      <c r="I451" s="94">
        <f t="shared" si="15"/>
        <v>1500.0509400000387</v>
      </c>
      <c r="J451" s="173">
        <f t="shared" si="14"/>
        <v>6.3876682301060388</v>
      </c>
    </row>
    <row r="452" spans="9:10">
      <c r="I452" s="94">
        <f t="shared" si="15"/>
        <v>1500.0512600000388</v>
      </c>
      <c r="J452" s="173">
        <f t="shared" si="14"/>
        <v>6.4358845613466364</v>
      </c>
    </row>
    <row r="453" spans="9:10">
      <c r="I453" s="94">
        <f t="shared" si="15"/>
        <v>1500.0515800000389</v>
      </c>
      <c r="J453" s="173">
        <f t="shared" ref="J453:J516" si="16">EXP(-((I453-$C$8)^2)/(2*$C$7^2))/(SQRT(2*PI())*$C$7)</f>
        <v>6.4840498536776323</v>
      </c>
    </row>
    <row r="454" spans="9:10">
      <c r="I454" s="94">
        <f t="shared" ref="I454:I517" si="17">I453+$J$65</f>
        <v>1500.051900000039</v>
      </c>
      <c r="J454" s="173">
        <f t="shared" si="16"/>
        <v>6.532157537101706</v>
      </c>
    </row>
    <row r="455" spans="9:10">
      <c r="I455" s="94">
        <f t="shared" si="17"/>
        <v>1500.0522200000391</v>
      </c>
      <c r="J455" s="173">
        <f t="shared" si="16"/>
        <v>6.5802010037668079</v>
      </c>
    </row>
    <row r="456" spans="9:10">
      <c r="I456" s="94">
        <f t="shared" si="17"/>
        <v>1500.0525400000392</v>
      </c>
      <c r="J456" s="173">
        <f t="shared" si="16"/>
        <v>6.6281736093831096</v>
      </c>
    </row>
    <row r="457" spans="9:10">
      <c r="I457" s="94">
        <f t="shared" si="17"/>
        <v>1500.0528600000393</v>
      </c>
      <c r="J457" s="173">
        <f t="shared" si="16"/>
        <v>6.6760686746621154</v>
      </c>
    </row>
    <row r="458" spans="9:10">
      <c r="I458" s="94">
        <f t="shared" si="17"/>
        <v>1500.0531800000394</v>
      </c>
      <c r="J458" s="173">
        <f t="shared" si="16"/>
        <v>6.7238794867775562</v>
      </c>
    </row>
    <row r="459" spans="9:10">
      <c r="I459" s="94">
        <f t="shared" si="17"/>
        <v>1500.0535000000395</v>
      </c>
      <c r="J459" s="173">
        <f t="shared" si="16"/>
        <v>6.7715993008476438</v>
      </c>
    </row>
    <row r="460" spans="9:10">
      <c r="I460" s="94">
        <f t="shared" si="17"/>
        <v>1500.0538200000397</v>
      </c>
      <c r="J460" s="173">
        <f t="shared" si="16"/>
        <v>6.8192213414383023</v>
      </c>
    </row>
    <row r="461" spans="9:10">
      <c r="I461" s="94">
        <f t="shared" si="17"/>
        <v>1500.0541400000398</v>
      </c>
      <c r="J461" s="173">
        <f t="shared" si="16"/>
        <v>6.866738804086908</v>
      </c>
    </row>
    <row r="462" spans="9:10">
      <c r="I462" s="94">
        <f t="shared" si="17"/>
        <v>1500.0544600000399</v>
      </c>
      <c r="J462" s="173">
        <f t="shared" si="16"/>
        <v>6.9141448568461312</v>
      </c>
    </row>
    <row r="463" spans="9:10">
      <c r="I463" s="94">
        <f t="shared" si="17"/>
        <v>1500.05478000004</v>
      </c>
      <c r="J463" s="173">
        <f t="shared" si="16"/>
        <v>6.9614326418473924</v>
      </c>
    </row>
    <row r="464" spans="9:10">
      <c r="I464" s="94">
        <f t="shared" si="17"/>
        <v>1500.0551000000401</v>
      </c>
      <c r="J464" s="173">
        <f t="shared" si="16"/>
        <v>7.0085952768835087</v>
      </c>
    </row>
    <row r="465" spans="9:10">
      <c r="I465" s="94">
        <f t="shared" si="17"/>
        <v>1500.0554200000402</v>
      </c>
      <c r="J465" s="173">
        <f t="shared" si="16"/>
        <v>7.0556258570100079</v>
      </c>
    </row>
    <row r="466" spans="9:10">
      <c r="I466" s="94">
        <f t="shared" si="17"/>
        <v>1500.0557400000403</v>
      </c>
      <c r="J466" s="173">
        <f t="shared" si="16"/>
        <v>7.1025174561646551</v>
      </c>
    </row>
    <row r="467" spans="9:10">
      <c r="I467" s="94">
        <f t="shared" si="17"/>
        <v>1500.0560600000404</v>
      </c>
      <c r="J467" s="173">
        <f t="shared" si="16"/>
        <v>7.1492631288046731</v>
      </c>
    </row>
    <row r="468" spans="9:10">
      <c r="I468" s="94">
        <f t="shared" si="17"/>
        <v>1500.0563800000405</v>
      </c>
      <c r="J468" s="173">
        <f t="shared" si="16"/>
        <v>7.1958559115611571</v>
      </c>
    </row>
    <row r="469" spans="9:10">
      <c r="I469" s="94">
        <f t="shared" si="17"/>
        <v>1500.0567000000406</v>
      </c>
      <c r="J469" s="173">
        <f t="shared" si="16"/>
        <v>7.242288824910144</v>
      </c>
    </row>
    <row r="470" spans="9:10">
      <c r="I470" s="94">
        <f t="shared" si="17"/>
        <v>1500.0570200000407</v>
      </c>
      <c r="J470" s="173">
        <f t="shared" si="16"/>
        <v>7.2885548748598277</v>
      </c>
    </row>
    <row r="471" spans="9:10">
      <c r="I471" s="94">
        <f t="shared" si="17"/>
        <v>1500.0573400000408</v>
      </c>
      <c r="J471" s="173">
        <f t="shared" si="16"/>
        <v>7.3346470546533356</v>
      </c>
    </row>
    <row r="472" spans="9:10">
      <c r="I472" s="94">
        <f t="shared" si="17"/>
        <v>1500.0576600000409</v>
      </c>
      <c r="J472" s="173">
        <f t="shared" si="16"/>
        <v>7.3805583464865636</v>
      </c>
    </row>
    <row r="473" spans="9:10">
      <c r="I473" s="94">
        <f t="shared" si="17"/>
        <v>1500.057980000041</v>
      </c>
      <c r="J473" s="173">
        <f t="shared" si="16"/>
        <v>7.4262817232404501</v>
      </c>
    </row>
    <row r="474" spans="9:10">
      <c r="I474" s="94">
        <f t="shared" si="17"/>
        <v>1500.0583000000411</v>
      </c>
      <c r="J474" s="173">
        <f t="shared" si="16"/>
        <v>7.4718101502271619</v>
      </c>
    </row>
    <row r="475" spans="9:10">
      <c r="I475" s="94">
        <f t="shared" si="17"/>
        <v>1500.0586200000412</v>
      </c>
      <c r="J475" s="173">
        <f t="shared" si="16"/>
        <v>7.5171365869495617</v>
      </c>
    </row>
    <row r="476" spans="9:10">
      <c r="I476" s="94">
        <f t="shared" si="17"/>
        <v>1500.0589400000413</v>
      </c>
      <c r="J476" s="173">
        <f t="shared" si="16"/>
        <v>7.5622539888733966</v>
      </c>
    </row>
    <row r="477" spans="9:10">
      <c r="I477" s="94">
        <f t="shared" si="17"/>
        <v>1500.0592600000414</v>
      </c>
      <c r="J477" s="173">
        <f t="shared" si="16"/>
        <v>7.6071553092115911</v>
      </c>
    </row>
    <row r="478" spans="9:10">
      <c r="I478" s="94">
        <f t="shared" si="17"/>
        <v>1500.0595800000415</v>
      </c>
      <c r="J478" s="173">
        <f t="shared" si="16"/>
        <v>7.6518335007200191</v>
      </c>
    </row>
    <row r="479" spans="9:10">
      <c r="I479" s="94">
        <f t="shared" si="17"/>
        <v>1500.0599000000416</v>
      </c>
      <c r="J479" s="173">
        <f t="shared" si="16"/>
        <v>7.6962815175041488</v>
      </c>
    </row>
    <row r="480" spans="9:10">
      <c r="I480" s="94">
        <f t="shared" si="17"/>
        <v>1500.0602200000417</v>
      </c>
      <c r="J480" s="173">
        <f t="shared" si="16"/>
        <v>7.7404923168359243</v>
      </c>
    </row>
    <row r="481" spans="9:10">
      <c r="I481" s="94">
        <f t="shared" si="17"/>
        <v>1500.0605400000418</v>
      </c>
      <c r="J481" s="173">
        <f t="shared" si="16"/>
        <v>7.7844588609802452</v>
      </c>
    </row>
    <row r="482" spans="9:10">
      <c r="I482" s="94">
        <f t="shared" si="17"/>
        <v>1500.0608600000419</v>
      </c>
      <c r="J482" s="173">
        <f t="shared" si="16"/>
        <v>7.8281741190303835</v>
      </c>
    </row>
    <row r="483" spans="9:10">
      <c r="I483" s="94">
        <f t="shared" si="17"/>
        <v>1500.061180000042</v>
      </c>
      <c r="J483" s="173">
        <f t="shared" si="16"/>
        <v>7.8716310687517037</v>
      </c>
    </row>
    <row r="484" spans="9:10">
      <c r="I484" s="94">
        <f t="shared" si="17"/>
        <v>1500.0615000000421</v>
      </c>
      <c r="J484" s="173">
        <f t="shared" si="16"/>
        <v>7.9148226984330137</v>
      </c>
    </row>
    <row r="485" spans="9:10">
      <c r="I485" s="94">
        <f t="shared" si="17"/>
        <v>1500.0618200000422</v>
      </c>
      <c r="J485" s="173">
        <f t="shared" si="16"/>
        <v>7.9577420087448676</v>
      </c>
    </row>
    <row r="486" spans="9:10">
      <c r="I486" s="94">
        <f t="shared" si="17"/>
        <v>1500.0621400000423</v>
      </c>
      <c r="J486" s="173">
        <f t="shared" si="16"/>
        <v>8.000382014604158</v>
      </c>
    </row>
    <row r="487" spans="9:10">
      <c r="I487" s="94">
        <f t="shared" si="17"/>
        <v>1500.0624600000424</v>
      </c>
      <c r="J487" s="173">
        <f t="shared" si="16"/>
        <v>8.0427357470443059</v>
      </c>
    </row>
    <row r="488" spans="9:10">
      <c r="I488" s="94">
        <f t="shared" si="17"/>
        <v>1500.0627800000425</v>
      </c>
      <c r="J488" s="173">
        <f t="shared" si="16"/>
        <v>8.0847962550903638</v>
      </c>
    </row>
    <row r="489" spans="9:10">
      <c r="I489" s="94">
        <f t="shared" si="17"/>
        <v>1500.0631000000426</v>
      </c>
      <c r="J489" s="173">
        <f t="shared" si="16"/>
        <v>8.1265566076383244</v>
      </c>
    </row>
    <row r="490" spans="9:10">
      <c r="I490" s="94">
        <f t="shared" si="17"/>
        <v>1500.0634200000427</v>
      </c>
      <c r="J490" s="173">
        <f t="shared" si="16"/>
        <v>8.1680098953379563</v>
      </c>
    </row>
    <row r="491" spans="9:10">
      <c r="I491" s="94">
        <f t="shared" si="17"/>
        <v>1500.0637400000428</v>
      </c>
      <c r="J491" s="173">
        <f t="shared" si="16"/>
        <v>8.2091492324784294</v>
      </c>
    </row>
    <row r="492" spans="9:10">
      <c r="I492" s="94">
        <f t="shared" si="17"/>
        <v>1500.0640600000429</v>
      </c>
      <c r="J492" s="173">
        <f t="shared" si="16"/>
        <v>8.2499677588760605</v>
      </c>
    </row>
    <row r="493" spans="9:10">
      <c r="I493" s="94">
        <f t="shared" si="17"/>
        <v>1500.064380000043</v>
      </c>
      <c r="J493" s="173">
        <f t="shared" si="16"/>
        <v>8.2904586417634043</v>
      </c>
    </row>
    <row r="494" spans="9:10">
      <c r="I494" s="94">
        <f t="shared" si="17"/>
        <v>1500.0647000000431</v>
      </c>
      <c r="J494" s="173">
        <f t="shared" si="16"/>
        <v>8.3306150776790346</v>
      </c>
    </row>
    <row r="495" spans="9:10">
      <c r="I495" s="94">
        <f t="shared" si="17"/>
        <v>1500.0650200000432</v>
      </c>
      <c r="J495" s="173">
        <f t="shared" si="16"/>
        <v>8.3704302943572486</v>
      </c>
    </row>
    <row r="496" spans="9:10">
      <c r="I496" s="94">
        <f t="shared" si="17"/>
        <v>1500.0653400000433</v>
      </c>
      <c r="J496" s="173">
        <f t="shared" si="16"/>
        <v>8.4098975526169699</v>
      </c>
    </row>
    <row r="497" spans="9:10">
      <c r="I497" s="94">
        <f t="shared" si="17"/>
        <v>1500.0656600000434</v>
      </c>
      <c r="J497" s="173">
        <f t="shared" si="16"/>
        <v>8.4490101482491404</v>
      </c>
    </row>
    <row r="498" spans="9:10">
      <c r="I498" s="94">
        <f t="shared" si="17"/>
        <v>1500.0659800000435</v>
      </c>
      <c r="J498" s="173">
        <f t="shared" si="16"/>
        <v>8.487761413901854</v>
      </c>
    </row>
    <row r="499" spans="9:10">
      <c r="I499" s="94">
        <f t="shared" si="17"/>
        <v>1500.0663000000436</v>
      </c>
      <c r="J499" s="173">
        <f t="shared" si="16"/>
        <v>8.5261447209624883</v>
      </c>
    </row>
    <row r="500" spans="9:10">
      <c r="I500" s="94">
        <f t="shared" si="17"/>
        <v>1500.0666200000437</v>
      </c>
      <c r="J500" s="173">
        <f t="shared" si="16"/>
        <v>8.5641534814361115</v>
      </c>
    </row>
    <row r="501" spans="9:10">
      <c r="I501" s="94">
        <f t="shared" si="17"/>
        <v>1500.0669400000438</v>
      </c>
      <c r="J501" s="173">
        <f t="shared" si="16"/>
        <v>8.6017811498194146</v>
      </c>
    </row>
    <row r="502" spans="9:10">
      <c r="I502" s="94">
        <f t="shared" si="17"/>
        <v>1500.0672600000439</v>
      </c>
      <c r="J502" s="173">
        <f t="shared" si="16"/>
        <v>8.6390212249694347</v>
      </c>
    </row>
    <row r="503" spans="9:10">
      <c r="I503" s="94">
        <f t="shared" si="17"/>
        <v>1500.067580000044</v>
      </c>
      <c r="J503" s="173">
        <f t="shared" si="16"/>
        <v>8.6758672519663147</v>
      </c>
    </row>
    <row r="504" spans="9:10">
      <c r="I504" s="94">
        <f t="shared" si="17"/>
        <v>1500.0679000000441</v>
      </c>
      <c r="J504" s="173">
        <f t="shared" si="16"/>
        <v>8.7123128239693735</v>
      </c>
    </row>
    <row r="505" spans="9:10">
      <c r="I505" s="94">
        <f t="shared" si="17"/>
        <v>1500.0682200000442</v>
      </c>
      <c r="J505" s="173">
        <f t="shared" si="16"/>
        <v>8.7483515840657251</v>
      </c>
    </row>
    <row r="506" spans="9:10">
      <c r="I506" s="94">
        <f t="shared" si="17"/>
        <v>1500.0685400000443</v>
      </c>
      <c r="J506" s="173">
        <f t="shared" si="16"/>
        <v>8.7839772271107233</v>
      </c>
    </row>
    <row r="507" spans="9:10">
      <c r="I507" s="94">
        <f t="shared" si="17"/>
        <v>1500.0688600000444</v>
      </c>
      <c r="J507" s="173">
        <f t="shared" si="16"/>
        <v>8.8191835015594719</v>
      </c>
    </row>
    <row r="508" spans="9:10">
      <c r="I508" s="94">
        <f t="shared" si="17"/>
        <v>1500.0691800000445</v>
      </c>
      <c r="J508" s="173">
        <f t="shared" si="16"/>
        <v>8.8539642112886643</v>
      </c>
    </row>
    <row r="509" spans="9:10">
      <c r="I509" s="94">
        <f t="shared" si="17"/>
        <v>1500.0695000000446</v>
      </c>
      <c r="J509" s="173">
        <f t="shared" si="16"/>
        <v>8.8883132174080188</v>
      </c>
    </row>
    <row r="510" spans="9:10">
      <c r="I510" s="94">
        <f t="shared" si="17"/>
        <v>1500.0698200000447</v>
      </c>
      <c r="J510" s="173">
        <f t="shared" si="16"/>
        <v>8.9222244400605675</v>
      </c>
    </row>
    <row r="511" spans="9:10">
      <c r="I511" s="94">
        <f t="shared" si="17"/>
        <v>1500.0701400000448</v>
      </c>
      <c r="J511" s="173">
        <f t="shared" si="16"/>
        <v>8.9556918602110507</v>
      </c>
    </row>
    <row r="512" spans="9:10">
      <c r="I512" s="94">
        <f t="shared" si="17"/>
        <v>1500.0704600000449</v>
      </c>
      <c r="J512" s="173">
        <f t="shared" si="16"/>
        <v>8.9887095214217076</v>
      </c>
    </row>
    <row r="513" spans="9:10">
      <c r="I513" s="94">
        <f t="shared" si="17"/>
        <v>1500.070780000045</v>
      </c>
      <c r="J513" s="173">
        <f t="shared" si="16"/>
        <v>9.0212715316146976</v>
      </c>
    </row>
    <row r="514" spans="9:10">
      <c r="I514" s="94">
        <f t="shared" si="17"/>
        <v>1500.0711000000451</v>
      </c>
      <c r="J514" s="173">
        <f t="shared" si="16"/>
        <v>9.0533720648204614</v>
      </c>
    </row>
    <row r="515" spans="9:10">
      <c r="I515" s="94">
        <f t="shared" si="17"/>
        <v>1500.0714200000452</v>
      </c>
      <c r="J515" s="173">
        <f t="shared" si="16"/>
        <v>9.0850053629112733</v>
      </c>
    </row>
    <row r="516" spans="9:10">
      <c r="I516" s="94">
        <f t="shared" si="17"/>
        <v>1500.0717400000453</v>
      </c>
      <c r="J516" s="173">
        <f t="shared" si="16"/>
        <v>9.1161657373192622</v>
      </c>
    </row>
    <row r="517" spans="9:10">
      <c r="I517" s="94">
        <f t="shared" si="17"/>
        <v>1500.0720600000454</v>
      </c>
      <c r="J517" s="173">
        <f t="shared" ref="J517:J580" si="18">EXP(-((I517-$C$8)^2)/(2*$C$7^2))/(SQRT(2*PI())*$C$7)</f>
        <v>9.1468475707382133</v>
      </c>
    </row>
    <row r="518" spans="9:10">
      <c r="I518" s="94">
        <f t="shared" ref="I518:I581" si="19">I517+$J$65</f>
        <v>1500.0723800000455</v>
      </c>
      <c r="J518" s="173">
        <f t="shared" si="18"/>
        <v>9.1770453188083891</v>
      </c>
    </row>
    <row r="519" spans="9:10">
      <c r="I519" s="94">
        <f t="shared" si="19"/>
        <v>1500.0727000000456</v>
      </c>
      <c r="J519" s="173">
        <f t="shared" si="18"/>
        <v>9.2067535117837309</v>
      </c>
    </row>
    <row r="520" spans="9:10">
      <c r="I520" s="94">
        <f t="shared" si="19"/>
        <v>1500.0730200000457</v>
      </c>
      <c r="J520" s="173">
        <f t="shared" si="18"/>
        <v>9.2359667561806678</v>
      </c>
    </row>
    <row r="521" spans="9:10">
      <c r="I521" s="94">
        <f t="shared" si="19"/>
        <v>1500.0733400000458</v>
      </c>
      <c r="J521" s="173">
        <f t="shared" si="18"/>
        <v>9.264679736407901</v>
      </c>
    </row>
    <row r="522" spans="9:10">
      <c r="I522" s="94">
        <f t="shared" si="19"/>
        <v>1500.0736600000459</v>
      </c>
      <c r="J522" s="173">
        <f t="shared" si="18"/>
        <v>9.2928872163764282</v>
      </c>
    </row>
    <row r="523" spans="9:10">
      <c r="I523" s="94">
        <f t="shared" si="19"/>
        <v>1500.073980000046</v>
      </c>
      <c r="J523" s="173">
        <f t="shared" si="18"/>
        <v>9.3205840410891572</v>
      </c>
    </row>
    <row r="524" spans="9:10">
      <c r="I524" s="94">
        <f t="shared" si="19"/>
        <v>1500.0743000000462</v>
      </c>
      <c r="J524" s="173">
        <f t="shared" si="18"/>
        <v>9.3477651382094216</v>
      </c>
    </row>
    <row r="525" spans="9:10">
      <c r="I525" s="94">
        <f t="shared" si="19"/>
        <v>1500.0746200000463</v>
      </c>
      <c r="J525" s="173">
        <f t="shared" si="18"/>
        <v>9.3744255196077244</v>
      </c>
    </row>
    <row r="526" spans="9:10">
      <c r="I526" s="94">
        <f t="shared" si="19"/>
        <v>1500.0749400000464</v>
      </c>
      <c r="J526" s="173">
        <f t="shared" si="18"/>
        <v>9.4005602828860635</v>
      </c>
    </row>
    <row r="527" spans="9:10">
      <c r="I527" s="94">
        <f t="shared" si="19"/>
        <v>1500.0752600000465</v>
      </c>
      <c r="J527" s="173">
        <f t="shared" si="18"/>
        <v>9.4261646128791767</v>
      </c>
    </row>
    <row r="528" spans="9:10">
      <c r="I528" s="94">
        <f t="shared" si="19"/>
        <v>1500.0755800000466</v>
      </c>
      <c r="J528" s="173">
        <f t="shared" si="18"/>
        <v>9.4512337831320838</v>
      </c>
    </row>
    <row r="529" spans="9:10">
      <c r="I529" s="94">
        <f t="shared" si="19"/>
        <v>1500.0759000000467</v>
      </c>
      <c r="J529" s="173">
        <f t="shared" si="18"/>
        <v>9.4757631573532475</v>
      </c>
    </row>
    <row r="530" spans="9:10">
      <c r="I530" s="94">
        <f t="shared" si="19"/>
        <v>1500.0762200000468</v>
      </c>
      <c r="J530" s="173">
        <f t="shared" si="18"/>
        <v>9.4997481908427854</v>
      </c>
    </row>
    <row r="531" spans="9:10">
      <c r="I531" s="94">
        <f t="shared" si="19"/>
        <v>1500.0765400000469</v>
      </c>
      <c r="J531" s="173">
        <f t="shared" si="18"/>
        <v>9.5231844318950589</v>
      </c>
    </row>
    <row r="532" spans="9:10">
      <c r="I532" s="94">
        <f t="shared" si="19"/>
        <v>1500.076860000047</v>
      </c>
      <c r="J532" s="173">
        <f t="shared" si="18"/>
        <v>9.5460675231750987</v>
      </c>
    </row>
    <row r="533" spans="9:10">
      <c r="I533" s="94">
        <f t="shared" si="19"/>
        <v>1500.0771800000471</v>
      </c>
      <c r="J533" s="173">
        <f t="shared" si="18"/>
        <v>9.5683932030681973</v>
      </c>
    </row>
    <row r="534" spans="9:10">
      <c r="I534" s="94">
        <f t="shared" si="19"/>
        <v>1500.0775000000472</v>
      </c>
      <c r="J534" s="173">
        <f t="shared" si="18"/>
        <v>9.5901573070021477</v>
      </c>
    </row>
    <row r="535" spans="9:10">
      <c r="I535" s="94">
        <f t="shared" si="19"/>
        <v>1500.0778200000473</v>
      </c>
      <c r="J535" s="173">
        <f t="shared" si="18"/>
        <v>9.6113557687415252</v>
      </c>
    </row>
    <row r="536" spans="9:10">
      <c r="I536" s="94">
        <f t="shared" si="19"/>
        <v>1500.0781400000474</v>
      </c>
      <c r="J536" s="173">
        <f t="shared" si="18"/>
        <v>9.6319846216534373</v>
      </c>
    </row>
    <row r="537" spans="9:10">
      <c r="I537" s="94">
        <f t="shared" si="19"/>
        <v>1500.0784600000475</v>
      </c>
      <c r="J537" s="173">
        <f t="shared" si="18"/>
        <v>9.6520399999442201</v>
      </c>
    </row>
    <row r="538" spans="9:10">
      <c r="I538" s="94">
        <f t="shared" si="19"/>
        <v>1500.0787800000476</v>
      </c>
      <c r="J538" s="173">
        <f t="shared" si="18"/>
        <v>9.6715181398665244</v>
      </c>
    </row>
    <row r="539" spans="9:10">
      <c r="I539" s="94">
        <f t="shared" si="19"/>
        <v>1500.0791000000477</v>
      </c>
      <c r="J539" s="173">
        <f t="shared" si="18"/>
        <v>9.6904153808962601</v>
      </c>
    </row>
    <row r="540" spans="9:10">
      <c r="I540" s="94">
        <f t="shared" si="19"/>
        <v>1500.0794200000478</v>
      </c>
      <c r="J540" s="173">
        <f t="shared" si="18"/>
        <v>9.7087281668788954</v>
      </c>
    </row>
    <row r="541" spans="9:10">
      <c r="I541" s="94">
        <f t="shared" si="19"/>
        <v>1500.0797400000479</v>
      </c>
      <c r="J541" s="173">
        <f t="shared" si="18"/>
        <v>9.7264530471446058</v>
      </c>
    </row>
    <row r="542" spans="9:10">
      <c r="I542" s="94">
        <f t="shared" si="19"/>
        <v>1500.080060000048</v>
      </c>
      <c r="J542" s="173">
        <f t="shared" si="18"/>
        <v>9.7435866775917681</v>
      </c>
    </row>
    <row r="543" spans="9:10">
      <c r="I543" s="94">
        <f t="shared" si="19"/>
        <v>1500.0803800000481</v>
      </c>
      <c r="J543" s="173">
        <f t="shared" si="18"/>
        <v>9.7601258217383524</v>
      </c>
    </row>
    <row r="544" spans="9:10">
      <c r="I544" s="94">
        <f t="shared" si="19"/>
        <v>1500.0807000000482</v>
      </c>
      <c r="J544" s="173">
        <f t="shared" si="18"/>
        <v>9.7760673517407213</v>
      </c>
    </row>
    <row r="545" spans="9:10">
      <c r="I545" s="94">
        <f t="shared" si="19"/>
        <v>1500.0810200000483</v>
      </c>
      <c r="J545" s="173">
        <f t="shared" si="18"/>
        <v>9.7914082493793977</v>
      </c>
    </row>
    <row r="546" spans="9:10">
      <c r="I546" s="94">
        <f t="shared" si="19"/>
        <v>1500.0813400000484</v>
      </c>
      <c r="J546" s="173">
        <f t="shared" si="18"/>
        <v>9.8061456070113788</v>
      </c>
    </row>
    <row r="547" spans="9:10">
      <c r="I547" s="94">
        <f t="shared" si="19"/>
        <v>1500.0816600000485</v>
      </c>
      <c r="J547" s="173">
        <f t="shared" si="18"/>
        <v>9.8202766284885552</v>
      </c>
    </row>
    <row r="548" spans="9:10">
      <c r="I548" s="94">
        <f t="shared" si="19"/>
        <v>1500.0819800000486</v>
      </c>
      <c r="J548" s="173">
        <f t="shared" si="18"/>
        <v>9.8337986300418336</v>
      </c>
    </row>
    <row r="549" spans="9:10">
      <c r="I549" s="94">
        <f t="shared" si="19"/>
        <v>1500.0823000000487</v>
      </c>
      <c r="J549" s="173">
        <f t="shared" si="18"/>
        <v>9.8467090411305929</v>
      </c>
    </row>
    <row r="550" spans="9:10">
      <c r="I550" s="94">
        <f t="shared" si="19"/>
        <v>1500.0826200000488</v>
      </c>
      <c r="J550" s="173">
        <f t="shared" si="18"/>
        <v>9.8590054052570579</v>
      </c>
    </row>
    <row r="551" spans="9:10">
      <c r="I551" s="94">
        <f t="shared" si="19"/>
        <v>1500.0829400000489</v>
      </c>
      <c r="J551" s="173">
        <f t="shared" si="18"/>
        <v>9.870685380745277</v>
      </c>
    </row>
    <row r="552" spans="9:10">
      <c r="I552" s="94">
        <f t="shared" si="19"/>
        <v>1500.083260000049</v>
      </c>
      <c r="J552" s="173">
        <f t="shared" si="18"/>
        <v>9.8817467414843136</v>
      </c>
    </row>
    <row r="553" spans="9:10">
      <c r="I553" s="94">
        <f t="shared" si="19"/>
        <v>1500.0835800000491</v>
      </c>
      <c r="J553" s="173">
        <f t="shared" si="18"/>
        <v>9.8921873776353468</v>
      </c>
    </row>
    <row r="554" spans="9:10">
      <c r="I554" s="94">
        <f t="shared" si="19"/>
        <v>1500.0839000000492</v>
      </c>
      <c r="J554" s="173">
        <f t="shared" si="18"/>
        <v>9.9020052963023666</v>
      </c>
    </row>
    <row r="555" spans="9:10">
      <c r="I555" s="94">
        <f t="shared" si="19"/>
        <v>1500.0842200000493</v>
      </c>
      <c r="J555" s="173">
        <f t="shared" si="18"/>
        <v>9.9111986221661486</v>
      </c>
    </row>
    <row r="556" spans="9:10">
      <c r="I556" s="94">
        <f t="shared" si="19"/>
        <v>1500.0845400000494</v>
      </c>
      <c r="J556" s="173">
        <f t="shared" si="18"/>
        <v>9.9197655980812485</v>
      </c>
    </row>
    <row r="557" spans="9:10">
      <c r="I557" s="94">
        <f t="shared" si="19"/>
        <v>1500.0848600000495</v>
      </c>
      <c r="J557" s="173">
        <f t="shared" si="18"/>
        <v>9.9277045856357269</v>
      </c>
    </row>
    <row r="558" spans="9:10">
      <c r="I558" s="94">
        <f t="shared" si="19"/>
        <v>1500.0851800000496</v>
      </c>
      <c r="J558" s="173">
        <f t="shared" si="18"/>
        <v>9.9350140656733767</v>
      </c>
    </row>
    <row r="559" spans="9:10">
      <c r="I559" s="94">
        <f t="shared" si="19"/>
        <v>1500.0855000000497</v>
      </c>
      <c r="J559" s="173">
        <f t="shared" si="18"/>
        <v>9.9416926387781999</v>
      </c>
    </row>
    <row r="560" spans="9:10">
      <c r="I560" s="94">
        <f t="shared" si="19"/>
        <v>1500.0858200000498</v>
      </c>
      <c r="J560" s="173">
        <f t="shared" si="18"/>
        <v>9.9477390257209368</v>
      </c>
    </row>
    <row r="561" spans="9:10">
      <c r="I561" s="94">
        <f t="shared" si="19"/>
        <v>1500.0861400000499</v>
      </c>
      <c r="J561" s="173">
        <f t="shared" si="18"/>
        <v>9.9531520678674319</v>
      </c>
    </row>
    <row r="562" spans="9:10">
      <c r="I562" s="94">
        <f t="shared" si="19"/>
        <v>1500.08646000005</v>
      </c>
      <c r="J562" s="173">
        <f t="shared" si="18"/>
        <v>9.957930727548657</v>
      </c>
    </row>
    <row r="563" spans="9:10">
      <c r="I563" s="94">
        <f t="shared" si="19"/>
        <v>1500.0867800000501</v>
      </c>
      <c r="J563" s="173">
        <f t="shared" si="18"/>
        <v>9.9620740883922458</v>
      </c>
    </row>
    <row r="564" spans="9:10">
      <c r="I564" s="94">
        <f t="shared" si="19"/>
        <v>1500.0871000000502</v>
      </c>
      <c r="J564" s="173">
        <f t="shared" si="18"/>
        <v>9.9655813556153632</v>
      </c>
    </row>
    <row r="565" spans="9:10">
      <c r="I565" s="94">
        <f t="shared" si="19"/>
        <v>1500.0874200000503</v>
      </c>
      <c r="J565" s="173">
        <f t="shared" si="18"/>
        <v>9.9684518562787829</v>
      </c>
    </row>
    <row r="566" spans="9:10">
      <c r="I566" s="94">
        <f t="shared" si="19"/>
        <v>1500.0877400000504</v>
      </c>
      <c r="J566" s="173">
        <f t="shared" si="18"/>
        <v>9.9706850395020901</v>
      </c>
    </row>
    <row r="567" spans="9:10">
      <c r="I567" s="94">
        <f t="shared" si="19"/>
        <v>1500.0880600000505</v>
      </c>
      <c r="J567" s="173">
        <f t="shared" si="18"/>
        <v>9.972280476639872</v>
      </c>
    </row>
    <row r="568" spans="9:10">
      <c r="I568" s="94">
        <f t="shared" si="19"/>
        <v>1500.0883800000506</v>
      </c>
      <c r="J568" s="173">
        <f t="shared" si="18"/>
        <v>9.9732378614188377</v>
      </c>
    </row>
    <row r="569" spans="9:10">
      <c r="I569" s="94">
        <f t="shared" si="19"/>
        <v>1500.0887000000507</v>
      </c>
      <c r="J569" s="173">
        <f t="shared" si="18"/>
        <v>9.9735570100358188</v>
      </c>
    </row>
    <row r="570" spans="9:10">
      <c r="I570" s="94">
        <f t="shared" si="19"/>
        <v>1500.0890200000508</v>
      </c>
      <c r="J570" s="173">
        <f t="shared" si="18"/>
        <v>9.973237861216564</v>
      </c>
    </row>
    <row r="571" spans="9:10">
      <c r="I571" s="94">
        <f t="shared" si="19"/>
        <v>1500.0893400000509</v>
      </c>
      <c r="J571" s="173">
        <f t="shared" si="18"/>
        <v>9.9722804762353601</v>
      </c>
    </row>
    <row r="572" spans="9:10">
      <c r="I572" s="94">
        <f t="shared" si="19"/>
        <v>1500.089660000051</v>
      </c>
      <c r="J572" s="173">
        <f t="shared" si="18"/>
        <v>9.9706850388954216</v>
      </c>
    </row>
    <row r="573" spans="9:10">
      <c r="I573" s="94">
        <f t="shared" si="19"/>
        <v>1500.0899800000511</v>
      </c>
      <c r="J573" s="173">
        <f t="shared" si="18"/>
        <v>9.9684518554700734</v>
      </c>
    </row>
    <row r="574" spans="9:10">
      <c r="I574" s="94">
        <f t="shared" si="19"/>
        <v>1500.0903000000512</v>
      </c>
      <c r="J574" s="173">
        <f t="shared" si="18"/>
        <v>9.9655813546047671</v>
      </c>
    </row>
    <row r="575" spans="9:10">
      <c r="I575" s="94">
        <f t="shared" si="19"/>
        <v>1500.0906200000513</v>
      </c>
      <c r="J575" s="173">
        <f t="shared" si="18"/>
        <v>9.9620740871799587</v>
      </c>
    </row>
    <row r="576" spans="9:10">
      <c r="I576" s="94">
        <f t="shared" si="19"/>
        <v>1500.0909400000514</v>
      </c>
      <c r="J576" s="173">
        <f t="shared" si="18"/>
        <v>9.9579307261349079</v>
      </c>
    </row>
    <row r="577" spans="9:10">
      <c r="I577" s="94">
        <f t="shared" si="19"/>
        <v>1500.0912600000515</v>
      </c>
      <c r="J577" s="173">
        <f t="shared" si="18"/>
        <v>9.9531520662524944</v>
      </c>
    </row>
    <row r="578" spans="9:10">
      <c r="I578" s="94">
        <f t="shared" si="19"/>
        <v>1500.0915800000516</v>
      </c>
      <c r="J578" s="173">
        <f t="shared" si="18"/>
        <v>9.9477390239051218</v>
      </c>
    </row>
    <row r="579" spans="9:10">
      <c r="I579" s="94">
        <f t="shared" si="19"/>
        <v>1500.0919000000517</v>
      </c>
      <c r="J579" s="173">
        <f t="shared" si="18"/>
        <v>9.9416926367618519</v>
      </c>
    </row>
    <row r="580" spans="9:10">
      <c r="I580" s="94">
        <f t="shared" si="19"/>
        <v>1500.0922200000518</v>
      </c>
      <c r="J580" s="173">
        <f t="shared" si="18"/>
        <v>9.9350140634568849</v>
      </c>
    </row>
    <row r="581" spans="9:10">
      <c r="I581" s="94">
        <f t="shared" si="19"/>
        <v>1500.0925400000519</v>
      </c>
      <c r="J581" s="173">
        <f t="shared" ref="J581:J644" si="20">EXP(-((I581-$C$8)^2)/(2*$C$7^2))/(SQRT(2*PI())*$C$7)</f>
        <v>9.9277045832195139</v>
      </c>
    </row>
    <row r="582" spans="9:10">
      <c r="I582" s="94">
        <f t="shared" ref="I582:I645" si="21">I581+$J$65</f>
        <v>1500.092860000052</v>
      </c>
      <c r="J582" s="173">
        <f t="shared" si="20"/>
        <v>9.919765595465778</v>
      </c>
    </row>
    <row r="583" spans="9:10">
      <c r="I583" s="94">
        <f t="shared" si="21"/>
        <v>1500.0931800000521</v>
      </c>
      <c r="J583" s="173">
        <f t="shared" si="20"/>
        <v>9.9111986193519197</v>
      </c>
    </row>
    <row r="584" spans="9:10">
      <c r="I584" s="94">
        <f t="shared" si="21"/>
        <v>1500.0935000000522</v>
      </c>
      <c r="J584" s="173">
        <f t="shared" si="20"/>
        <v>9.9020052932899194</v>
      </c>
    </row>
    <row r="585" spans="9:10">
      <c r="I585" s="94">
        <f t="shared" si="21"/>
        <v>1500.0938200000523</v>
      </c>
      <c r="J585" s="173">
        <f t="shared" si="20"/>
        <v>9.8921873744252569</v>
      </c>
    </row>
    <row r="586" spans="9:10">
      <c r="I586" s="94">
        <f t="shared" si="21"/>
        <v>1500.0941400000524</v>
      </c>
      <c r="J586" s="173">
        <f t="shared" si="20"/>
        <v>9.8817467380771919</v>
      </c>
    </row>
    <row r="587" spans="9:10">
      <c r="I587" s="94">
        <f t="shared" si="21"/>
        <v>1500.0944600000525</v>
      </c>
      <c r="J587" s="173">
        <f t="shared" si="20"/>
        <v>9.8706853771417755</v>
      </c>
    </row>
    <row r="588" spans="9:10">
      <c r="I588" s="94">
        <f t="shared" si="21"/>
        <v>1500.0947800000527</v>
      </c>
      <c r="J588" s="173">
        <f t="shared" si="20"/>
        <v>9.8590054014578605</v>
      </c>
    </row>
    <row r="589" spans="9:10">
      <c r="I589" s="94">
        <f t="shared" si="21"/>
        <v>1500.0951000000528</v>
      </c>
      <c r="J589" s="173">
        <f t="shared" si="20"/>
        <v>9.8467090371364261</v>
      </c>
    </row>
    <row r="590" spans="9:10">
      <c r="I590" s="94">
        <f t="shared" si="21"/>
        <v>1500.0954200000529</v>
      </c>
      <c r="J590" s="173">
        <f t="shared" si="20"/>
        <v>9.8337986258534578</v>
      </c>
    </row>
    <row r="591" spans="9:10">
      <c r="I591" s="94">
        <f t="shared" si="21"/>
        <v>1500.095740000053</v>
      </c>
      <c r="J591" s="173">
        <f t="shared" si="20"/>
        <v>9.8202766241067661</v>
      </c>
    </row>
    <row r="592" spans="9:10">
      <c r="I592" s="94">
        <f t="shared" si="21"/>
        <v>1500.0960600000531</v>
      </c>
      <c r="J592" s="173">
        <f t="shared" si="20"/>
        <v>9.8061456024370095</v>
      </c>
    </row>
    <row r="593" spans="9:10">
      <c r="I593" s="94">
        <f t="shared" si="21"/>
        <v>1500.0963800000532</v>
      </c>
      <c r="J593" s="173">
        <f t="shared" si="20"/>
        <v>9.791408244613315</v>
      </c>
    </row>
    <row r="594" spans="9:10">
      <c r="I594" s="94">
        <f t="shared" si="21"/>
        <v>1500.0967000000533</v>
      </c>
      <c r="J594" s="173">
        <f t="shared" si="20"/>
        <v>9.7760673467838313</v>
      </c>
    </row>
    <row r="595" spans="9:10">
      <c r="I595" s="94">
        <f t="shared" si="21"/>
        <v>1500.0970200000534</v>
      </c>
      <c r="J595" s="173">
        <f t="shared" si="20"/>
        <v>9.7601258165915947</v>
      </c>
    </row>
    <row r="596" spans="9:10">
      <c r="I596" s="94">
        <f t="shared" si="21"/>
        <v>1500.0973400000535</v>
      </c>
      <c r="J596" s="173">
        <f t="shared" si="20"/>
        <v>9.7435866722561144</v>
      </c>
    </row>
    <row r="597" spans="9:10">
      <c r="I597" s="94">
        <f t="shared" si="21"/>
        <v>1500.0976600000536</v>
      </c>
      <c r="J597" s="173">
        <f t="shared" si="20"/>
        <v>9.7264530416210651</v>
      </c>
    </row>
    <row r="598" spans="9:10">
      <c r="I598" s="94">
        <f t="shared" si="21"/>
        <v>1500.0979800000537</v>
      </c>
      <c r="J598" s="173">
        <f t="shared" si="20"/>
        <v>9.7087281611685103</v>
      </c>
    </row>
    <row r="599" spans="9:10">
      <c r="I599" s="94">
        <f t="shared" si="21"/>
        <v>1500.0983000000538</v>
      </c>
      <c r="J599" s="173">
        <f t="shared" si="20"/>
        <v>9.690415375000109</v>
      </c>
    </row>
    <row r="600" spans="9:10">
      <c r="I600" s="94">
        <f t="shared" si="21"/>
        <v>1500.0986200000539</v>
      </c>
      <c r="J600" s="173">
        <f t="shared" si="20"/>
        <v>9.6715181337857157</v>
      </c>
    </row>
    <row r="601" spans="9:10">
      <c r="I601" s="94">
        <f t="shared" si="21"/>
        <v>1500.098940000054</v>
      </c>
      <c r="J601" s="173">
        <f t="shared" si="20"/>
        <v>9.6520399936798977</v>
      </c>
    </row>
    <row r="602" spans="9:10">
      <c r="I602" s="94">
        <f t="shared" si="21"/>
        <v>1500.0992600000541</v>
      </c>
      <c r="J602" s="173">
        <f t="shared" si="20"/>
        <v>9.631984615206779</v>
      </c>
    </row>
    <row r="603" spans="9:10">
      <c r="I603" s="94">
        <f t="shared" si="21"/>
        <v>1500.0995800000542</v>
      </c>
      <c r="J603" s="173">
        <f t="shared" si="20"/>
        <v>9.6113557621137389</v>
      </c>
    </row>
    <row r="604" spans="9:10">
      <c r="I604" s="94">
        <f t="shared" si="21"/>
        <v>1500.0999000000543</v>
      </c>
      <c r="J604" s="173">
        <f t="shared" si="20"/>
        <v>9.5901573001944733</v>
      </c>
    </row>
    <row r="605" spans="9:10">
      <c r="I605" s="94">
        <f t="shared" si="21"/>
        <v>1500.1002200000544</v>
      </c>
      <c r="J605" s="173">
        <f t="shared" si="20"/>
        <v>9.5683931960819066</v>
      </c>
    </row>
    <row r="606" spans="9:10">
      <c r="I606" s="94">
        <f t="shared" si="21"/>
        <v>1500.1005400000545</v>
      </c>
      <c r="J606" s="173">
        <f t="shared" si="20"/>
        <v>9.5460675160114992</v>
      </c>
    </row>
    <row r="607" spans="9:10">
      <c r="I607" s="94">
        <f t="shared" si="21"/>
        <v>1500.1008600000546</v>
      </c>
      <c r="J607" s="173">
        <f t="shared" si="20"/>
        <v>9.5231844245554846</v>
      </c>
    </row>
    <row r="608" spans="9:10">
      <c r="I608" s="94">
        <f t="shared" si="21"/>
        <v>1500.1011800000547</v>
      </c>
      <c r="J608" s="173">
        <f t="shared" si="20"/>
        <v>9.4997481833286024</v>
      </c>
    </row>
    <row r="609" spans="9:10">
      <c r="I609" s="94">
        <f t="shared" si="21"/>
        <v>1500.1015000000548</v>
      </c>
      <c r="J609" s="173">
        <f t="shared" si="20"/>
        <v>9.4757631496658536</v>
      </c>
    </row>
    <row r="610" spans="9:10">
      <c r="I610" s="94">
        <f t="shared" si="21"/>
        <v>1500.1018200000549</v>
      </c>
      <c r="J610" s="173">
        <f t="shared" si="20"/>
        <v>9.4512337752729003</v>
      </c>
    </row>
    <row r="611" spans="9:10">
      <c r="I611" s="94">
        <f t="shared" si="21"/>
        <v>1500.102140000055</v>
      </c>
      <c r="J611" s="173">
        <f t="shared" si="20"/>
        <v>9.4261646048496601</v>
      </c>
    </row>
    <row r="612" spans="9:10">
      <c r="I612" s="94">
        <f t="shared" si="21"/>
        <v>1500.1024600000551</v>
      </c>
      <c r="J612" s="173">
        <f t="shared" si="20"/>
        <v>9.4005602746876971</v>
      </c>
    </row>
    <row r="613" spans="9:10">
      <c r="I613" s="94">
        <f t="shared" si="21"/>
        <v>1500.1027800000552</v>
      </c>
      <c r="J613" s="173">
        <f t="shared" si="20"/>
        <v>9.3744255112420234</v>
      </c>
    </row>
    <row r="614" spans="9:10">
      <c r="I614" s="94">
        <f t="shared" si="21"/>
        <v>1500.1031000000553</v>
      </c>
      <c r="J614" s="173">
        <f t="shared" si="20"/>
        <v>9.3477651296779225</v>
      </c>
    </row>
    <row r="615" spans="9:10">
      <c r="I615" s="94">
        <f t="shared" si="21"/>
        <v>1500.1034200000554</v>
      </c>
      <c r="J615" s="173">
        <f t="shared" si="20"/>
        <v>9.3205840323934286</v>
      </c>
    </row>
    <row r="616" spans="9:10">
      <c r="I616" s="94">
        <f t="shared" si="21"/>
        <v>1500.1037400000555</v>
      </c>
      <c r="J616" s="173">
        <f t="shared" si="20"/>
        <v>9.2928872075180617</v>
      </c>
    </row>
    <row r="617" spans="9:10">
      <c r="I617" s="94">
        <f t="shared" si="21"/>
        <v>1500.1040600000556</v>
      </c>
      <c r="J617" s="173">
        <f t="shared" si="20"/>
        <v>9.2646797273885202</v>
      </c>
    </row>
    <row r="618" spans="9:10">
      <c r="I618" s="94">
        <f t="shared" si="21"/>
        <v>1500.1043800000557</v>
      </c>
      <c r="J618" s="173">
        <f t="shared" si="20"/>
        <v>9.2359667470019193</v>
      </c>
    </row>
    <row r="619" spans="9:10">
      <c r="I619" s="94">
        <f t="shared" si="21"/>
        <v>1500.1047000000558</v>
      </c>
      <c r="J619" s="173">
        <f t="shared" si="20"/>
        <v>9.2067535024472846</v>
      </c>
    </row>
    <row r="620" spans="9:10">
      <c r="I620" s="94">
        <f t="shared" si="21"/>
        <v>1500.1050200000559</v>
      </c>
      <c r="J620" s="173">
        <f t="shared" si="20"/>
        <v>9.177045309315945</v>
      </c>
    </row>
    <row r="621" spans="9:10">
      <c r="I621" s="94">
        <f t="shared" si="21"/>
        <v>1500.105340000056</v>
      </c>
      <c r="J621" s="173">
        <f t="shared" si="20"/>
        <v>9.146847561091489</v>
      </c>
    </row>
    <row r="622" spans="9:10">
      <c r="I622" s="94">
        <f t="shared" si="21"/>
        <v>1500.1056600000561</v>
      </c>
      <c r="J622" s="173">
        <f t="shared" si="20"/>
        <v>9.1161657275200074</v>
      </c>
    </row>
    <row r="623" spans="9:10">
      <c r="I623" s="94">
        <f t="shared" si="21"/>
        <v>1500.1059800000562</v>
      </c>
      <c r="J623" s="173">
        <f t="shared" si="20"/>
        <v>9.085005352961252</v>
      </c>
    </row>
    <row r="624" spans="9:10">
      <c r="I624" s="94">
        <f t="shared" si="21"/>
        <v>1500.1063000000563</v>
      </c>
      <c r="J624" s="173">
        <f t="shared" si="20"/>
        <v>9.0533720547214678</v>
      </c>
    </row>
    <row r="625" spans="9:10">
      <c r="I625" s="94">
        <f t="shared" si="21"/>
        <v>1500.1066200000564</v>
      </c>
      <c r="J625" s="173">
        <f t="shared" si="20"/>
        <v>9.0212715213685453</v>
      </c>
    </row>
    <row r="626" spans="9:10">
      <c r="I626" s="94">
        <f t="shared" si="21"/>
        <v>1500.1069400000565</v>
      </c>
      <c r="J626" s="173">
        <f t="shared" si="20"/>
        <v>8.9887095110302315</v>
      </c>
    </row>
    <row r="627" spans="9:10">
      <c r="I627" s="94">
        <f t="shared" si="21"/>
        <v>1500.1072600000566</v>
      </c>
      <c r="J627" s="173">
        <f t="shared" si="20"/>
        <v>8.9556918496761089</v>
      </c>
    </row>
    <row r="628" spans="9:10">
      <c r="I628" s="94">
        <f t="shared" si="21"/>
        <v>1500.1075800000567</v>
      </c>
      <c r="J628" s="173">
        <f t="shared" si="20"/>
        <v>8.9222244293840358</v>
      </c>
    </row>
    <row r="629" spans="9:10">
      <c r="I629" s="94">
        <f t="shared" si="21"/>
        <v>1500.1079000000568</v>
      </c>
      <c r="J629" s="173">
        <f t="shared" si="20"/>
        <v>8.8883132065917945</v>
      </c>
    </row>
    <row r="630" spans="9:10">
      <c r="I630" s="94">
        <f t="shared" si="21"/>
        <v>1500.1082200000569</v>
      </c>
      <c r="J630" s="173">
        <f t="shared" si="20"/>
        <v>8.8539642003346657</v>
      </c>
    </row>
    <row r="631" spans="9:10">
      <c r="I631" s="94">
        <f t="shared" si="21"/>
        <v>1500.108540000057</v>
      </c>
      <c r="J631" s="173">
        <f t="shared" si="20"/>
        <v>8.8191834904696371</v>
      </c>
    </row>
    <row r="632" spans="9:10">
      <c r="I632" s="94">
        <f t="shared" si="21"/>
        <v>1500.1088600000571</v>
      </c>
      <c r="J632" s="173">
        <f t="shared" si="20"/>
        <v>8.7839772158870044</v>
      </c>
    </row>
    <row r="633" spans="9:10">
      <c r="I633" s="94">
        <f t="shared" si="21"/>
        <v>1500.1091800000572</v>
      </c>
      <c r="J633" s="173">
        <f t="shared" si="20"/>
        <v>8.748351572710094</v>
      </c>
    </row>
    <row r="634" spans="9:10">
      <c r="I634" s="94">
        <f t="shared" si="21"/>
        <v>1500.1095000000573</v>
      </c>
      <c r="J634" s="173">
        <f t="shared" si="20"/>
        <v>8.7123128124838214</v>
      </c>
    </row>
    <row r="635" spans="9:10">
      <c r="I635" s="94">
        <f t="shared" si="21"/>
        <v>1500.1098200000574</v>
      </c>
      <c r="J635" s="173">
        <f t="shared" si="20"/>
        <v>8.675867240352849</v>
      </c>
    </row>
    <row r="636" spans="9:10">
      <c r="I636" s="94">
        <f t="shared" si="21"/>
        <v>1500.1101400000575</v>
      </c>
      <c r="J636" s="173">
        <f t="shared" si="20"/>
        <v>8.6390212132300768</v>
      </c>
    </row>
    <row r="637" spans="9:10">
      <c r="I637" s="94">
        <f t="shared" si="21"/>
        <v>1500.1104600000576</v>
      </c>
      <c r="J637" s="173">
        <f t="shared" si="20"/>
        <v>8.6017811379562019</v>
      </c>
    </row>
    <row r="638" spans="9:10">
      <c r="I638" s="94">
        <f t="shared" si="21"/>
        <v>1500.1107800000577</v>
      </c>
      <c r="J638" s="173">
        <f t="shared" si="20"/>
        <v>8.5641534694510959</v>
      </c>
    </row>
    <row r="639" spans="9:10">
      <c r="I639" s="94">
        <f t="shared" si="21"/>
        <v>1500.1111000000578</v>
      </c>
      <c r="J639" s="173">
        <f t="shared" si="20"/>
        <v>8.5261447088577391</v>
      </c>
    </row>
    <row r="640" spans="9:10">
      <c r="I640" s="94">
        <f t="shared" si="21"/>
        <v>1500.1114200000579</v>
      </c>
      <c r="J640" s="173">
        <f t="shared" si="20"/>
        <v>8.4877614016794514</v>
      </c>
    </row>
    <row r="641" spans="9:10">
      <c r="I641" s="94">
        <f t="shared" si="21"/>
        <v>1500.111740000058</v>
      </c>
      <c r="J641" s="173">
        <f t="shared" si="20"/>
        <v>8.4490101359111804</v>
      </c>
    </row>
    <row r="642" spans="9:10">
      <c r="I642" s="94">
        <f t="shared" si="21"/>
        <v>1500.1120600000581</v>
      </c>
      <c r="J642" s="173">
        <f t="shared" si="20"/>
        <v>8.4098975401655576</v>
      </c>
    </row>
    <row r="643" spans="9:10">
      <c r="I643" s="94">
        <f t="shared" si="21"/>
        <v>1500.1123800000582</v>
      </c>
      <c r="J643" s="173">
        <f t="shared" si="20"/>
        <v>8.3704302817945049</v>
      </c>
    </row>
    <row r="644" spans="9:10">
      <c r="I644" s="94">
        <f t="shared" si="21"/>
        <v>1500.1127000000583</v>
      </c>
      <c r="J644" s="173">
        <f t="shared" si="20"/>
        <v>8.3306150650070876</v>
      </c>
    </row>
    <row r="645" spans="9:10">
      <c r="I645" s="94">
        <f t="shared" si="21"/>
        <v>1500.1130200000584</v>
      </c>
      <c r="J645" s="173">
        <f t="shared" ref="J645:J708" si="22">EXP(-((I645-$C$8)^2)/(2*$C$7^2))/(SQRT(2*PI())*$C$7)</f>
        <v>8.2904586289843945</v>
      </c>
    </row>
    <row r="646" spans="9:10">
      <c r="I646" s="94">
        <f t="shared" ref="I646:I709" si="23">I645+$J$65</f>
        <v>1500.1133400000585</v>
      </c>
      <c r="J646" s="173">
        <f t="shared" si="22"/>
        <v>8.2499677459921408</v>
      </c>
    </row>
    <row r="647" spans="9:10">
      <c r="I647" s="94">
        <f t="shared" si="23"/>
        <v>1500.1136600000586</v>
      </c>
      <c r="J647" s="173">
        <f t="shared" si="22"/>
        <v>8.2091492194917599</v>
      </c>
    </row>
    <row r="648" spans="9:10">
      <c r="I648" s="94">
        <f t="shared" si="23"/>
        <v>1500.1139800000587</v>
      </c>
      <c r="J648" s="173">
        <f t="shared" si="22"/>
        <v>8.1680098822507059</v>
      </c>
    </row>
    <row r="649" spans="9:10">
      <c r="I649" s="94">
        <f t="shared" si="23"/>
        <v>1500.1143000000588</v>
      </c>
      <c r="J649" s="173">
        <f t="shared" si="22"/>
        <v>8.1265565944526728</v>
      </c>
    </row>
    <row r="650" spans="9:10">
      <c r="I650" s="94">
        <f t="shared" si="23"/>
        <v>1500.1146200000589</v>
      </c>
      <c r="J650" s="173">
        <f t="shared" si="22"/>
        <v>8.0847962418084958</v>
      </c>
    </row>
    <row r="651" spans="9:10">
      <c r="I651" s="94">
        <f t="shared" si="23"/>
        <v>1500.1149400000591</v>
      </c>
      <c r="J651" s="173">
        <f t="shared" si="22"/>
        <v>8.0427357336684171</v>
      </c>
    </row>
    <row r="652" spans="9:10">
      <c r="I652" s="94">
        <f t="shared" si="23"/>
        <v>1500.1152600000592</v>
      </c>
      <c r="J652" s="173">
        <f t="shared" si="22"/>
        <v>8.0003820011364457</v>
      </c>
    </row>
    <row r="653" spans="9:10">
      <c r="I653" s="94">
        <f t="shared" si="23"/>
        <v>1500.1155800000593</v>
      </c>
      <c r="J653" s="173">
        <f t="shared" si="22"/>
        <v>7.9577419951875372</v>
      </c>
    </row>
    <row r="654" spans="9:10">
      <c r="I654" s="94">
        <f t="shared" si="23"/>
        <v>1500.1159000000594</v>
      </c>
      <c r="J654" s="173">
        <f t="shared" si="22"/>
        <v>7.9148226847882768</v>
      </c>
    </row>
    <row r="655" spans="9:10">
      <c r="I655" s="94">
        <f t="shared" si="23"/>
        <v>1500.1162200000595</v>
      </c>
      <c r="J655" s="173">
        <f t="shared" si="22"/>
        <v>7.8716310550217772</v>
      </c>
    </row>
    <row r="656" spans="9:10">
      <c r="I656" s="94">
        <f t="shared" si="23"/>
        <v>1500.1165400000596</v>
      </c>
      <c r="J656" s="173">
        <f t="shared" si="22"/>
        <v>7.828174105217486</v>
      </c>
    </row>
    <row r="657" spans="9:10">
      <c r="I657" s="94">
        <f t="shared" si="23"/>
        <v>1500.1168600000597</v>
      </c>
      <c r="J657" s="173">
        <f t="shared" si="22"/>
        <v>7.7844588470866025</v>
      </c>
    </row>
    <row r="658" spans="9:10">
      <c r="I658" s="94">
        <f t="shared" si="23"/>
        <v>1500.1171800000598</v>
      </c>
      <c r="J658" s="173">
        <f t="shared" si="22"/>
        <v>7.7404923028637631</v>
      </c>
    </row>
    <row r="659" spans="9:10">
      <c r="I659" s="94">
        <f t="shared" si="23"/>
        <v>1500.1175000000599</v>
      </c>
      <c r="J659" s="173">
        <f t="shared" si="22"/>
        <v>7.6962815034556957</v>
      </c>
    </row>
    <row r="660" spans="9:10">
      <c r="I660" s="94">
        <f t="shared" si="23"/>
        <v>1500.11782000006</v>
      </c>
      <c r="J660" s="173">
        <f t="shared" si="22"/>
        <v>7.6518334865975079</v>
      </c>
    </row>
    <row r="661" spans="9:10">
      <c r="I661" s="94">
        <f t="shared" si="23"/>
        <v>1500.1181400000601</v>
      </c>
      <c r="J661" s="173">
        <f t="shared" si="22"/>
        <v>7.6071552950172538</v>
      </c>
    </row>
    <row r="662" spans="9:10">
      <c r="I662" s="94">
        <f t="shared" si="23"/>
        <v>1500.1184600000602</v>
      </c>
      <c r="J662" s="173">
        <f t="shared" si="22"/>
        <v>7.5622539746094652</v>
      </c>
    </row>
    <row r="663" spans="9:10">
      <c r="I663" s="94">
        <f t="shared" si="23"/>
        <v>1500.1187800000603</v>
      </c>
      <c r="J663" s="173">
        <f t="shared" si="22"/>
        <v>7.5171365726182691</v>
      </c>
    </row>
    <row r="664" spans="9:10">
      <c r="I664" s="94">
        <f t="shared" si="23"/>
        <v>1500.1191000000604</v>
      </c>
      <c r="J664" s="173">
        <f t="shared" si="22"/>
        <v>7.4718101358307418</v>
      </c>
    </row>
    <row r="665" spans="9:10">
      <c r="I665" s="94">
        <f t="shared" si="23"/>
        <v>1500.1194200000605</v>
      </c>
      <c r="J665" s="173">
        <f t="shared" si="22"/>
        <v>7.4262817087811364</v>
      </c>
    </row>
    <row r="666" spans="9:10">
      <c r="I666" s="94">
        <f t="shared" si="23"/>
        <v>1500.1197400000606</v>
      </c>
      <c r="J666" s="173">
        <f t="shared" si="22"/>
        <v>7.3805583319665837</v>
      </c>
    </row>
    <row r="667" spans="9:10">
      <c r="I667" s="94">
        <f t="shared" si="23"/>
        <v>1500.1200600000607</v>
      </c>
      <c r="J667" s="173">
        <f t="shared" si="22"/>
        <v>7.3346470400749197</v>
      </c>
    </row>
    <row r="668" spans="9:10">
      <c r="I668" s="94">
        <f t="shared" si="23"/>
        <v>1500.1203800000608</v>
      </c>
      <c r="J668" s="173">
        <f t="shared" si="22"/>
        <v>7.2885548602251999</v>
      </c>
    </row>
    <row r="669" spans="9:10">
      <c r="I669" s="94">
        <f t="shared" si="23"/>
        <v>1500.1207000000609</v>
      </c>
      <c r="J669" s="173">
        <f t="shared" si="22"/>
        <v>7.2422888102215284</v>
      </c>
    </row>
    <row r="670" spans="9:10">
      <c r="I670" s="94">
        <f t="shared" si="23"/>
        <v>1500.121020000061</v>
      </c>
      <c r="J670" s="173">
        <f t="shared" si="22"/>
        <v>7.1958558968207695</v>
      </c>
    </row>
    <row r="671" spans="9:10">
      <c r="I671" s="94">
        <f t="shared" si="23"/>
        <v>1500.1213400000611</v>
      </c>
      <c r="J671" s="173">
        <f t="shared" si="22"/>
        <v>7.1492631140147305</v>
      </c>
    </row>
    <row r="672" spans="9:10">
      <c r="I672" s="94">
        <f t="shared" si="23"/>
        <v>1500.1216600000612</v>
      </c>
      <c r="J672" s="173">
        <f t="shared" si="22"/>
        <v>7.1025174413273655</v>
      </c>
    </row>
    <row r="673" spans="9:10">
      <c r="I673" s="94">
        <f t="shared" si="23"/>
        <v>1500.1219800000613</v>
      </c>
      <c r="J673" s="173">
        <f t="shared" si="22"/>
        <v>7.0556258421275757</v>
      </c>
    </row>
    <row r="674" spans="9:10">
      <c r="I674" s="94">
        <f t="shared" si="23"/>
        <v>1500.1223000000614</v>
      </c>
      <c r="J674" s="173">
        <f t="shared" si="22"/>
        <v>7.0085952619581322</v>
      </c>
    </row>
    <row r="675" spans="9:10">
      <c r="I675" s="94">
        <f t="shared" si="23"/>
        <v>1500.1226200000615</v>
      </c>
      <c r="J675" s="173">
        <f t="shared" si="22"/>
        <v>6.9614326268812619</v>
      </c>
    </row>
    <row r="676" spans="9:10">
      <c r="I676" s="94">
        <f t="shared" si="23"/>
        <v>1500.1229400000616</v>
      </c>
      <c r="J676" s="173">
        <f t="shared" si="22"/>
        <v>6.9141448418414315</v>
      </c>
    </row>
    <row r="677" spans="9:10">
      <c r="I677" s="94">
        <f t="shared" si="23"/>
        <v>1500.1232600000617</v>
      </c>
      <c r="J677" s="173">
        <f t="shared" si="22"/>
        <v>6.8667387890458178</v>
      </c>
    </row>
    <row r="678" spans="9:10">
      <c r="I678" s="94">
        <f t="shared" si="23"/>
        <v>1500.1235800000618</v>
      </c>
      <c r="J678" s="173">
        <f t="shared" si="22"/>
        <v>6.8192213263629897</v>
      </c>
    </row>
    <row r="679" spans="9:10">
      <c r="I679" s="94">
        <f t="shared" si="23"/>
        <v>1500.1239000000619</v>
      </c>
      <c r="J679" s="173">
        <f t="shared" si="22"/>
        <v>6.7715992857402698</v>
      </c>
    </row>
    <row r="680" spans="9:10">
      <c r="I680" s="94">
        <f t="shared" si="23"/>
        <v>1500.124220000062</v>
      </c>
      <c r="J680" s="173">
        <f t="shared" si="22"/>
        <v>6.7238794716402728</v>
      </c>
    </row>
    <row r="681" spans="9:10">
      <c r="I681" s="94">
        <f t="shared" si="23"/>
        <v>1500.1245400000621</v>
      </c>
      <c r="J681" s="173">
        <f t="shared" si="22"/>
        <v>6.6760686594970657</v>
      </c>
    </row>
    <row r="682" spans="9:10">
      <c r="I682" s="94">
        <f t="shared" si="23"/>
        <v>1500.1248600000622</v>
      </c>
      <c r="J682" s="173">
        <f t="shared" si="22"/>
        <v>6.6281735941924245</v>
      </c>
    </row>
    <row r="683" spans="9:10">
      <c r="I683" s="94">
        <f t="shared" si="23"/>
        <v>1500.1251800000623</v>
      </c>
      <c r="J683" s="173">
        <f t="shared" si="22"/>
        <v>6.58020098855261</v>
      </c>
    </row>
    <row r="684" spans="9:10">
      <c r="I684" s="94">
        <f t="shared" si="23"/>
        <v>1500.1255000000624</v>
      </c>
      <c r="J684" s="173">
        <f t="shared" si="22"/>
        <v>6.5321575218661074</v>
      </c>
    </row>
    <row r="685" spans="9:10">
      <c r="I685" s="94">
        <f t="shared" si="23"/>
        <v>1500.1258200000625</v>
      </c>
      <c r="J685" s="173">
        <f t="shared" si="22"/>
        <v>6.4840498384227327</v>
      </c>
    </row>
    <row r="686" spans="9:10">
      <c r="I686" s="94">
        <f t="shared" si="23"/>
        <v>1500.1261400000626</v>
      </c>
      <c r="J686" s="173">
        <f t="shared" si="22"/>
        <v>6.4358845460745222</v>
      </c>
    </row>
    <row r="687" spans="9:10">
      <c r="I687" s="94">
        <f t="shared" si="23"/>
        <v>1500.1264600000627</v>
      </c>
      <c r="J687" s="173">
        <f t="shared" si="22"/>
        <v>6.3876682148187882</v>
      </c>
    </row>
    <row r="688" spans="9:10">
      <c r="I688" s="94">
        <f t="shared" si="23"/>
        <v>1500.1267800000628</v>
      </c>
      <c r="J688" s="173">
        <f t="shared" si="22"/>
        <v>6.3394073754037246</v>
      </c>
    </row>
    <row r="689" spans="9:10">
      <c r="I689" s="94">
        <f t="shared" si="23"/>
        <v>1500.1271000000629</v>
      </c>
      <c r="J689" s="173">
        <f t="shared" si="22"/>
        <v>6.2911085179569248</v>
      </c>
    </row>
    <row r="690" spans="9:10">
      <c r="I690" s="94">
        <f t="shared" si="23"/>
        <v>1500.127420000063</v>
      </c>
      <c r="J690" s="173">
        <f t="shared" si="22"/>
        <v>6.242778090637171</v>
      </c>
    </row>
    <row r="691" spans="9:10">
      <c r="I691" s="94">
        <f t="shared" si="23"/>
        <v>1500.1277400000631</v>
      </c>
      <c r="J691" s="173">
        <f t="shared" si="22"/>
        <v>6.1944224983098204</v>
      </c>
    </row>
    <row r="692" spans="9:10">
      <c r="I692" s="94">
        <f t="shared" si="23"/>
        <v>1500.1280600000632</v>
      </c>
      <c r="J692" s="173">
        <f t="shared" si="22"/>
        <v>6.146048101246139</v>
      </c>
    </row>
    <row r="693" spans="9:10">
      <c r="I693" s="94">
        <f t="shared" si="23"/>
        <v>1500.1283800000633</v>
      </c>
      <c r="J693" s="173">
        <f t="shared" si="22"/>
        <v>6.0976612138468713</v>
      </c>
    </row>
    <row r="694" spans="9:10">
      <c r="I694" s="94">
        <f t="shared" si="23"/>
        <v>1500.1287000000634</v>
      </c>
      <c r="J694" s="173">
        <f t="shared" si="22"/>
        <v>6.0492681033903626</v>
      </c>
    </row>
    <row r="695" spans="9:10">
      <c r="I695" s="94">
        <f t="shared" si="23"/>
        <v>1500.1290200000635</v>
      </c>
      <c r="J695" s="173">
        <f t="shared" si="22"/>
        <v>6.000874988805518</v>
      </c>
    </row>
    <row r="696" spans="9:10">
      <c r="I696" s="94">
        <f t="shared" si="23"/>
        <v>1500.1293400000636</v>
      </c>
      <c r="J696" s="173">
        <f t="shared" si="22"/>
        <v>5.9524880394698654</v>
      </c>
    </row>
    <row r="697" spans="9:10">
      <c r="I697" s="94">
        <f t="shared" si="23"/>
        <v>1500.1296600000637</v>
      </c>
      <c r="J697" s="173">
        <f t="shared" si="22"/>
        <v>5.9041133740329927</v>
      </c>
    </row>
    <row r="698" spans="9:10">
      <c r="I698" s="94">
        <f t="shared" si="23"/>
        <v>1500.1299800000638</v>
      </c>
      <c r="J698" s="173">
        <f t="shared" si="22"/>
        <v>5.8557570592655948</v>
      </c>
    </row>
    <row r="699" spans="9:10">
      <c r="I699" s="94">
        <f t="shared" si="23"/>
        <v>1500.1303000000639</v>
      </c>
      <c r="J699" s="173">
        <f t="shared" si="22"/>
        <v>5.80742510893438</v>
      </c>
    </row>
    <row r="700" spans="9:10">
      <c r="I700" s="94">
        <f t="shared" si="23"/>
        <v>1500.130620000064</v>
      </c>
      <c r="J700" s="173">
        <f t="shared" si="22"/>
        <v>5.759123482703032</v>
      </c>
    </row>
    <row r="701" spans="9:10">
      <c r="I701" s="94">
        <f t="shared" si="23"/>
        <v>1500.1309400000641</v>
      </c>
      <c r="J701" s="173">
        <f t="shared" si="22"/>
        <v>5.7108580850594679</v>
      </c>
    </row>
    <row r="702" spans="9:10">
      <c r="I702" s="94">
        <f t="shared" si="23"/>
        <v>1500.1312600000642</v>
      </c>
      <c r="J702" s="173">
        <f t="shared" si="22"/>
        <v>5.6626347642695425</v>
      </c>
    </row>
    <row r="703" spans="9:10">
      <c r="I703" s="94">
        <f t="shared" si="23"/>
        <v>1500.1315800000643</v>
      </c>
      <c r="J703" s="173">
        <f t="shared" si="22"/>
        <v>5.6144593113574279</v>
      </c>
    </row>
    <row r="704" spans="9:10">
      <c r="I704" s="94">
        <f t="shared" si="23"/>
        <v>1500.1319000000644</v>
      </c>
      <c r="J704" s="173">
        <f t="shared" si="22"/>
        <v>5.5663374591127868</v>
      </c>
    </row>
    <row r="705" spans="9:10">
      <c r="I705" s="94">
        <f t="shared" si="23"/>
        <v>1500.1322200000645</v>
      </c>
      <c r="J705" s="173">
        <f t="shared" si="22"/>
        <v>5.5182748811249347</v>
      </c>
    </row>
    <row r="706" spans="9:10">
      <c r="I706" s="94">
        <f t="shared" si="23"/>
        <v>1500.1325400000646</v>
      </c>
      <c r="J706" s="173">
        <f t="shared" si="22"/>
        <v>5.4702771908440937</v>
      </c>
    </row>
    <row r="707" spans="9:10">
      <c r="I707" s="94">
        <f t="shared" si="23"/>
        <v>1500.1328600000647</v>
      </c>
      <c r="J707" s="173">
        <f t="shared" si="22"/>
        <v>5.4223499406698989</v>
      </c>
    </row>
    <row r="708" spans="9:10">
      <c r="I708" s="94">
        <f t="shared" si="23"/>
        <v>1500.1331800000648</v>
      </c>
      <c r="J708" s="173">
        <f t="shared" si="22"/>
        <v>5.3744986210672412</v>
      </c>
    </row>
    <row r="709" spans="9:10">
      <c r="I709" s="94">
        <f t="shared" si="23"/>
        <v>1500.1335000000649</v>
      </c>
      <c r="J709" s="173">
        <f t="shared" ref="J709:J772" si="24">EXP(-((I709-$C$8)^2)/(2*$C$7^2))/(SQRT(2*PI())*$C$7)</f>
        <v>5.3267286597095689</v>
      </c>
    </row>
    <row r="710" spans="9:10">
      <c r="I710" s="94">
        <f t="shared" ref="I710:I773" si="25">I709+$J$65</f>
        <v>1500.133820000065</v>
      </c>
      <c r="J710" s="173">
        <f t="shared" si="24"/>
        <v>5.2790454206497133</v>
      </c>
    </row>
    <row r="711" spans="9:10">
      <c r="I711" s="94">
        <f t="shared" si="25"/>
        <v>1500.1341400000651</v>
      </c>
      <c r="J711" s="173">
        <f t="shared" si="24"/>
        <v>5.2314542035183456</v>
      </c>
    </row>
    <row r="712" spans="9:10">
      <c r="I712" s="94">
        <f t="shared" si="25"/>
        <v>1500.1344600000652</v>
      </c>
      <c r="J712" s="173">
        <f t="shared" si="24"/>
        <v>5.1839602427500866</v>
      </c>
    </row>
    <row r="713" spans="9:10">
      <c r="I713" s="94">
        <f t="shared" si="25"/>
        <v>1500.1347800000653</v>
      </c>
      <c r="J713" s="173">
        <f t="shared" si="24"/>
        <v>5.1365687068373376</v>
      </c>
    </row>
    <row r="714" spans="9:10">
      <c r="I714" s="94">
        <f t="shared" si="25"/>
        <v>1500.1351000000654</v>
      </c>
      <c r="J714" s="173">
        <f t="shared" si="24"/>
        <v>5.0892846976118786</v>
      </c>
    </row>
    <row r="715" spans="9:10">
      <c r="I715" s="94">
        <f t="shared" si="25"/>
        <v>1500.1354200000656</v>
      </c>
      <c r="J715" s="173">
        <f t="shared" si="24"/>
        <v>5.042113249554232</v>
      </c>
    </row>
    <row r="716" spans="9:10">
      <c r="I716" s="94">
        <f t="shared" si="25"/>
        <v>1500.1357400000657</v>
      </c>
      <c r="J716" s="173">
        <f t="shared" si="24"/>
        <v>4.9950593291308198</v>
      </c>
    </row>
    <row r="717" spans="9:10">
      <c r="I717" s="94">
        <f t="shared" si="25"/>
        <v>1500.1360600000658</v>
      </c>
      <c r="J717" s="173">
        <f t="shared" si="24"/>
        <v>4.9481278341589059</v>
      </c>
    </row>
    <row r="718" spans="9:10">
      <c r="I718" s="94">
        <f t="shared" si="25"/>
        <v>1500.1363800000659</v>
      </c>
      <c r="J718" s="173">
        <f t="shared" si="24"/>
        <v>4.9013235931993018</v>
      </c>
    </row>
    <row r="719" spans="9:10">
      <c r="I719" s="94">
        <f t="shared" si="25"/>
        <v>1500.136700000066</v>
      </c>
      <c r="J719" s="173">
        <f t="shared" si="24"/>
        <v>4.8546513649768261</v>
      </c>
    </row>
    <row r="720" spans="9:10">
      <c r="I720" s="94">
        <f t="shared" si="25"/>
        <v>1500.1370200000661</v>
      </c>
      <c r="J720" s="173">
        <f t="shared" si="24"/>
        <v>4.8081158378284625</v>
      </c>
    </row>
    <row r="721" spans="9:10">
      <c r="I721" s="94">
        <f t="shared" si="25"/>
        <v>1500.1373400000662</v>
      </c>
      <c r="J721" s="173">
        <f t="shared" si="24"/>
        <v>4.7617216291791689</v>
      </c>
    </row>
    <row r="722" spans="9:10">
      <c r="I722" s="94">
        <f t="shared" si="25"/>
        <v>1500.1376600000663</v>
      </c>
      <c r="J722" s="173">
        <f t="shared" si="24"/>
        <v>4.7154732850452801</v>
      </c>
    </row>
    <row r="723" spans="9:10">
      <c r="I723" s="94">
        <f t="shared" si="25"/>
        <v>1500.1379800000664</v>
      </c>
      <c r="J723" s="173">
        <f t="shared" si="24"/>
        <v>4.6693752795654264</v>
      </c>
    </row>
    <row r="724" spans="9:10">
      <c r="I724" s="94">
        <f t="shared" si="25"/>
        <v>1500.1383000000665</v>
      </c>
      <c r="J724" s="173">
        <f t="shared" si="24"/>
        <v>4.6234320145588743</v>
      </c>
    </row>
    <row r="725" spans="9:10">
      <c r="I725" s="94">
        <f t="shared" si="25"/>
        <v>1500.1386200000666</v>
      </c>
      <c r="J725" s="173">
        <f t="shared" si="24"/>
        <v>4.5776478191112071</v>
      </c>
    </row>
    <row r="726" spans="9:10">
      <c r="I726" s="94">
        <f t="shared" si="25"/>
        <v>1500.1389400000667</v>
      </c>
      <c r="J726" s="173">
        <f t="shared" si="24"/>
        <v>4.5320269491872276</v>
      </c>
    </row>
    <row r="727" spans="9:10">
      <c r="I727" s="94">
        <f t="shared" si="25"/>
        <v>1500.1392600000668</v>
      </c>
      <c r="J727" s="173">
        <f t="shared" si="24"/>
        <v>4.4865735872709491</v>
      </c>
    </row>
    <row r="728" spans="9:10">
      <c r="I728" s="94">
        <f t="shared" si="25"/>
        <v>1500.1395800000669</v>
      </c>
      <c r="J728" s="173">
        <f t="shared" si="24"/>
        <v>4.4412918420325864</v>
      </c>
    </row>
    <row r="729" spans="9:10">
      <c r="I729" s="94">
        <f t="shared" si="25"/>
        <v>1500.139900000067</v>
      </c>
      <c r="J729" s="173">
        <f t="shared" si="24"/>
        <v>4.3961857480223401</v>
      </c>
    </row>
    <row r="730" spans="9:10">
      <c r="I730" s="94">
        <f t="shared" si="25"/>
        <v>1500.1402200000671</v>
      </c>
      <c r="J730" s="173">
        <f t="shared" si="24"/>
        <v>4.3512592653908966</v>
      </c>
    </row>
    <row r="731" spans="9:10">
      <c r="I731" s="94">
        <f t="shared" si="25"/>
        <v>1500.1405400000672</v>
      </c>
      <c r="J731" s="173">
        <f t="shared" si="24"/>
        <v>4.3065162796364129</v>
      </c>
    </row>
    <row r="732" spans="9:10">
      <c r="I732" s="94">
        <f t="shared" si="25"/>
        <v>1500.1408600000673</v>
      </c>
      <c r="J732" s="173">
        <f t="shared" si="24"/>
        <v>4.261960601377865</v>
      </c>
    </row>
    <row r="733" spans="9:10">
      <c r="I733" s="94">
        <f t="shared" si="25"/>
        <v>1500.1411800000674</v>
      </c>
      <c r="J733" s="173">
        <f t="shared" si="24"/>
        <v>4.2175959661545441</v>
      </c>
    </row>
    <row r="734" spans="9:10">
      <c r="I734" s="94">
        <f t="shared" si="25"/>
        <v>1500.1415000000675</v>
      </c>
      <c r="J734" s="173">
        <f t="shared" si="24"/>
        <v>4.1734260342515288</v>
      </c>
    </row>
    <row r="735" spans="9:10">
      <c r="I735" s="94">
        <f t="shared" si="25"/>
        <v>1500.1418200000676</v>
      </c>
      <c r="J735" s="173">
        <f t="shared" si="24"/>
        <v>4.1294543905509196</v>
      </c>
    </row>
    <row r="736" spans="9:10">
      <c r="I736" s="94">
        <f t="shared" si="25"/>
        <v>1500.1421400000677</v>
      </c>
      <c r="J736" s="173">
        <f t="shared" si="24"/>
        <v>4.0856845444086263</v>
      </c>
    </row>
    <row r="737" spans="9:10">
      <c r="I737" s="94">
        <f t="shared" si="25"/>
        <v>1500.1424600000678</v>
      </c>
      <c r="J737" s="173">
        <f t="shared" si="24"/>
        <v>4.0421199295564954</v>
      </c>
    </row>
    <row r="738" spans="9:10">
      <c r="I738" s="94">
        <f t="shared" si="25"/>
        <v>1500.1427800000679</v>
      </c>
      <c r="J738" s="173">
        <f t="shared" si="24"/>
        <v>3.9987639040295306</v>
      </c>
    </row>
    <row r="739" spans="9:10">
      <c r="I739" s="94">
        <f t="shared" si="25"/>
        <v>1500.143100000068</v>
      </c>
      <c r="J739" s="173">
        <f t="shared" si="24"/>
        <v>3.9556197501179988</v>
      </c>
    </row>
    <row r="740" spans="9:10">
      <c r="I740" s="94">
        <f t="shared" si="25"/>
        <v>1500.1434200000681</v>
      </c>
      <c r="J740" s="173">
        <f t="shared" si="24"/>
        <v>3.9126906743441348</v>
      </c>
    </row>
    <row r="741" spans="9:10">
      <c r="I741" s="94">
        <f t="shared" si="25"/>
        <v>1500.1437400000682</v>
      </c>
      <c r="J741" s="173">
        <f t="shared" si="24"/>
        <v>3.8699798074632197</v>
      </c>
    </row>
    <row r="742" spans="9:10">
      <c r="I742" s="94">
        <f t="shared" si="25"/>
        <v>1500.1440600000683</v>
      </c>
      <c r="J742" s="173">
        <f t="shared" si="24"/>
        <v>3.8274902044887655</v>
      </c>
    </row>
    <row r="743" spans="9:10">
      <c r="I743" s="94">
        <f t="shared" si="25"/>
        <v>1500.1443800000684</v>
      </c>
      <c r="J743" s="173">
        <f t="shared" si="24"/>
        <v>3.7852248447415184</v>
      </c>
    </row>
    <row r="744" spans="9:10">
      <c r="I744" s="94">
        <f t="shared" si="25"/>
        <v>1500.1447000000685</v>
      </c>
      <c r="J744" s="173">
        <f t="shared" si="24"/>
        <v>3.7431866319220184</v>
      </c>
    </row>
    <row r="745" spans="9:10">
      <c r="I745" s="94">
        <f t="shared" si="25"/>
        <v>1500.1450200000686</v>
      </c>
      <c r="J745" s="173">
        <f t="shared" si="24"/>
        <v>3.7013783942064276</v>
      </c>
    </row>
    <row r="746" spans="9:10">
      <c r="I746" s="94">
        <f t="shared" si="25"/>
        <v>1500.1453400000687</v>
      </c>
      <c r="J746" s="173">
        <f t="shared" si="24"/>
        <v>3.6598028843653219</v>
      </c>
    </row>
    <row r="747" spans="9:10">
      <c r="I747" s="94">
        <f t="shared" si="25"/>
        <v>1500.1456600000688</v>
      </c>
      <c r="J747" s="173">
        <f t="shared" si="24"/>
        <v>3.6184627799051583</v>
      </c>
    </row>
    <row r="748" spans="9:10">
      <c r="I748" s="94">
        <f t="shared" si="25"/>
        <v>1500.1459800000689</v>
      </c>
      <c r="J748" s="173">
        <f t="shared" si="24"/>
        <v>3.5773606832321034</v>
      </c>
    </row>
    <row r="749" spans="9:10">
      <c r="I749" s="94">
        <f t="shared" si="25"/>
        <v>1500.146300000069</v>
      </c>
      <c r="J749" s="173">
        <f t="shared" si="24"/>
        <v>3.5364991218379163</v>
      </c>
    </row>
    <row r="750" spans="9:10">
      <c r="I750" s="94">
        <f t="shared" si="25"/>
        <v>1500.1466200000691</v>
      </c>
      <c r="J750" s="173">
        <f t="shared" si="24"/>
        <v>3.4958805485075519</v>
      </c>
    </row>
    <row r="751" spans="9:10">
      <c r="I751" s="94">
        <f t="shared" si="25"/>
        <v>1500.1469400000692</v>
      </c>
      <c r="J751" s="173">
        <f t="shared" si="24"/>
        <v>3.4555073415481776</v>
      </c>
    </row>
    <row r="752" spans="9:10">
      <c r="I752" s="94">
        <f t="shared" si="25"/>
        <v>1500.1472600000693</v>
      </c>
      <c r="J752" s="173">
        <f t="shared" si="24"/>
        <v>3.4153818050392588</v>
      </c>
    </row>
    <row r="753" spans="9:10">
      <c r="I753" s="94">
        <f t="shared" si="25"/>
        <v>1500.1475800000694</v>
      </c>
      <c r="J753" s="173">
        <f t="shared" si="24"/>
        <v>3.3755061691033745</v>
      </c>
    </row>
    <row r="754" spans="9:10">
      <c r="I754" s="94">
        <f t="shared" si="25"/>
        <v>1500.1479000000695</v>
      </c>
      <c r="J754" s="173">
        <f t="shared" si="24"/>
        <v>3.3358825901974258</v>
      </c>
    </row>
    <row r="755" spans="9:10">
      <c r="I755" s="94">
        <f t="shared" si="25"/>
        <v>1500.1482200000696</v>
      </c>
      <c r="J755" s="173">
        <f t="shared" si="24"/>
        <v>3.2965131514238961</v>
      </c>
    </row>
    <row r="756" spans="9:10">
      <c r="I756" s="94">
        <f t="shared" si="25"/>
        <v>1500.1485400000697</v>
      </c>
      <c r="J756" s="173">
        <f t="shared" si="24"/>
        <v>3.2573998628617886</v>
      </c>
    </row>
    <row r="757" spans="9:10">
      <c r="I757" s="94">
        <f t="shared" si="25"/>
        <v>1500.1488600000698</v>
      </c>
      <c r="J757" s="173">
        <f t="shared" si="24"/>
        <v>3.218544661916908</v>
      </c>
    </row>
    <row r="758" spans="9:10">
      <c r="I758" s="94">
        <f t="shared" si="25"/>
        <v>1500.1491800000699</v>
      </c>
      <c r="J758" s="173">
        <f t="shared" si="24"/>
        <v>3.179949413691106</v>
      </c>
    </row>
    <row r="759" spans="9:10">
      <c r="I759" s="94">
        <f t="shared" si="25"/>
        <v>1500.14950000007</v>
      </c>
      <c r="J759" s="173">
        <f t="shared" si="24"/>
        <v>3.1416159113701378</v>
      </c>
    </row>
    <row r="760" spans="9:10">
      <c r="I760" s="94">
        <f t="shared" si="25"/>
        <v>1500.1498200000701</v>
      </c>
      <c r="J760" s="173">
        <f t="shared" si="24"/>
        <v>3.1035458766297515</v>
      </c>
    </row>
    <row r="761" spans="9:10">
      <c r="I761" s="94">
        <f t="shared" si="25"/>
        <v>1500.1501400000702</v>
      </c>
      <c r="J761" s="173">
        <f t="shared" si="24"/>
        <v>3.0657409600596361</v>
      </c>
    </row>
    <row r="762" spans="9:10">
      <c r="I762" s="94">
        <f t="shared" si="25"/>
        <v>1500.1504600000703</v>
      </c>
      <c r="J762" s="173">
        <f t="shared" si="24"/>
        <v>3.0282027416048605</v>
      </c>
    </row>
    <row r="763" spans="9:10">
      <c r="I763" s="94">
        <f t="shared" si="25"/>
        <v>1500.1507800000704</v>
      </c>
      <c r="J763" s="173">
        <f t="shared" si="24"/>
        <v>2.9909327310244129</v>
      </c>
    </row>
    <row r="764" spans="9:10">
      <c r="I764" s="94">
        <f t="shared" si="25"/>
        <v>1500.1511000000705</v>
      </c>
      <c r="J764" s="173">
        <f t="shared" si="24"/>
        <v>2.95393236836646</v>
      </c>
    </row>
    <row r="765" spans="9:10">
      <c r="I765" s="94">
        <f t="shared" si="25"/>
        <v>1500.1514200000706</v>
      </c>
      <c r="J765" s="173">
        <f t="shared" si="24"/>
        <v>2.9172030244599423</v>
      </c>
    </row>
    <row r="766" spans="9:10">
      <c r="I766" s="94">
        <f t="shared" si="25"/>
        <v>1500.1517400000707</v>
      </c>
      <c r="J766" s="173">
        <f t="shared" si="24"/>
        <v>2.88074600142212</v>
      </c>
    </row>
    <row r="767" spans="9:10">
      <c r="I767" s="94">
        <f t="shared" si="25"/>
        <v>1500.1520600000708</v>
      </c>
      <c r="J767" s="173">
        <f t="shared" si="24"/>
        <v>2.8445625331816626</v>
      </c>
    </row>
    <row r="768" spans="9:10">
      <c r="I768" s="94">
        <f t="shared" si="25"/>
        <v>1500.1523800000709</v>
      </c>
      <c r="J768" s="173">
        <f t="shared" si="24"/>
        <v>2.8086537860169161</v>
      </c>
    </row>
    <row r="769" spans="9:10">
      <c r="I769" s="94">
        <f t="shared" si="25"/>
        <v>1500.152700000071</v>
      </c>
      <c r="J769" s="173">
        <f t="shared" si="24"/>
        <v>2.7730208591089247</v>
      </c>
    </row>
    <row r="770" spans="9:10">
      <c r="I770" s="94">
        <f t="shared" si="25"/>
        <v>1500.1530200000711</v>
      </c>
      <c r="J770" s="173">
        <f t="shared" si="24"/>
        <v>2.7376647851088287</v>
      </c>
    </row>
    <row r="771" spans="9:10">
      <c r="I771" s="94">
        <f t="shared" si="25"/>
        <v>1500.1533400000712</v>
      </c>
      <c r="J771" s="173">
        <f t="shared" si="24"/>
        <v>2.7025865307192358</v>
      </c>
    </row>
    <row r="772" spans="9:10">
      <c r="I772" s="94">
        <f t="shared" si="25"/>
        <v>1500.1536600000713</v>
      </c>
      <c r="J772" s="173">
        <f t="shared" si="24"/>
        <v>2.6677869972891672</v>
      </c>
    </row>
    <row r="773" spans="9:10">
      <c r="I773" s="94">
        <f t="shared" si="25"/>
        <v>1500.1539800000714</v>
      </c>
      <c r="J773" s="173">
        <f t="shared" ref="J773:J836" si="26">EXP(-((I773-$C$8)^2)/(2*$C$7^2))/(SQRT(2*PI())*$C$7)</f>
        <v>2.6332670214221698</v>
      </c>
    </row>
    <row r="774" spans="9:10">
      <c r="I774" s="94">
        <f t="shared" ref="I774:I837" si="27">I773+$J$65</f>
        <v>1500.1543000000715</v>
      </c>
      <c r="J774" s="173">
        <f t="shared" si="26"/>
        <v>2.5990273755972146</v>
      </c>
    </row>
    <row r="775" spans="9:10">
      <c r="I775" s="94">
        <f t="shared" si="27"/>
        <v>1500.1546200000716</v>
      </c>
      <c r="J775" s="173">
        <f t="shared" si="26"/>
        <v>2.5650687688019556</v>
      </c>
    </row>
    <row r="776" spans="9:10">
      <c r="I776" s="94">
        <f t="shared" si="27"/>
        <v>1500.1549400000717</v>
      </c>
      <c r="J776" s="173">
        <f t="shared" si="26"/>
        <v>2.5313918471779626</v>
      </c>
    </row>
    <row r="777" spans="9:10">
      <c r="I777" s="94">
        <f t="shared" si="27"/>
        <v>1500.1552600000718</v>
      </c>
      <c r="J777" s="173">
        <f t="shared" si="26"/>
        <v>2.4979971946775237</v>
      </c>
    </row>
    <row r="778" spans="9:10">
      <c r="I778" s="94">
        <f t="shared" si="27"/>
        <v>1500.155580000072</v>
      </c>
      <c r="J778" s="173">
        <f t="shared" si="26"/>
        <v>2.4648853337316119</v>
      </c>
    </row>
    <row r="779" spans="9:10">
      <c r="I779" s="94">
        <f t="shared" si="27"/>
        <v>1500.1559000000721</v>
      </c>
      <c r="J779" s="173">
        <f t="shared" si="26"/>
        <v>2.4320567259286214</v>
      </c>
    </row>
    <row r="780" spans="9:10">
      <c r="I780" s="94">
        <f t="shared" si="27"/>
        <v>1500.1562200000722</v>
      </c>
      <c r="J780" s="173">
        <f t="shared" si="26"/>
        <v>2.3995117727034607</v>
      </c>
    </row>
    <row r="781" spans="9:10">
      <c r="I781" s="94">
        <f t="shared" si="27"/>
        <v>1500.1565400000723</v>
      </c>
      <c r="J781" s="173">
        <f t="shared" si="26"/>
        <v>2.3672508160366159</v>
      </c>
    </row>
    <row r="782" spans="9:10">
      <c r="I782" s="94">
        <f t="shared" si="27"/>
        <v>1500.1568600000724</v>
      </c>
      <c r="J782" s="173">
        <f t="shared" si="26"/>
        <v>2.3352741391627774</v>
      </c>
    </row>
    <row r="783" spans="9:10">
      <c r="I783" s="94">
        <f t="shared" si="27"/>
        <v>1500.1571800000725</v>
      </c>
      <c r="J783" s="173">
        <f t="shared" si="26"/>
        <v>2.3035819672886326</v>
      </c>
    </row>
    <row r="784" spans="9:10">
      <c r="I784" s="94">
        <f t="shared" si="27"/>
        <v>1500.1575000000726</v>
      </c>
      <c r="J784" s="173">
        <f t="shared" si="26"/>
        <v>2.2721744683194265</v>
      </c>
    </row>
    <row r="785" spans="9:10">
      <c r="I785" s="94">
        <f t="shared" si="27"/>
        <v>1500.1578200000727</v>
      </c>
      <c r="J785" s="173">
        <f t="shared" si="26"/>
        <v>2.2410517535938985</v>
      </c>
    </row>
    <row r="786" spans="9:10">
      <c r="I786" s="94">
        <f t="shared" si="27"/>
        <v>1500.1581400000728</v>
      </c>
      <c r="J786" s="173">
        <f t="shared" si="26"/>
        <v>2.210213878627199</v>
      </c>
    </row>
    <row r="787" spans="9:10">
      <c r="I787" s="94">
        <f t="shared" si="27"/>
        <v>1500.1584600000729</v>
      </c>
      <c r="J787" s="173">
        <f t="shared" si="26"/>
        <v>2.1796608438613947</v>
      </c>
    </row>
    <row r="788" spans="9:10">
      <c r="I788" s="94">
        <f t="shared" si="27"/>
        <v>1500.158780000073</v>
      </c>
      <c r="J788" s="173">
        <f t="shared" si="26"/>
        <v>2.1493925954231679</v>
      </c>
    </row>
    <row r="789" spans="9:10">
      <c r="I789" s="94">
        <f t="shared" si="27"/>
        <v>1500.1591000000731</v>
      </c>
      <c r="J789" s="173">
        <f t="shared" si="26"/>
        <v>2.1194090258883285</v>
      </c>
    </row>
    <row r="790" spans="9:10">
      <c r="I790" s="94">
        <f t="shared" si="27"/>
        <v>1500.1594200000732</v>
      </c>
      <c r="J790" s="173">
        <f t="shared" si="26"/>
        <v>2.0897099750527515</v>
      </c>
    </row>
    <row r="791" spans="9:10">
      <c r="I791" s="94">
        <f t="shared" si="27"/>
        <v>1500.1597400000733</v>
      </c>
      <c r="J791" s="173">
        <f t="shared" si="26"/>
        <v>2.0602952307093543</v>
      </c>
    </row>
    <row r="792" spans="9:10">
      <c r="I792" s="94">
        <f t="shared" si="27"/>
        <v>1500.1600600000734</v>
      </c>
      <c r="J792" s="173">
        <f t="shared" si="26"/>
        <v>2.0311645294307299</v>
      </c>
    </row>
    <row r="793" spans="9:10">
      <c r="I793" s="94">
        <f t="shared" si="27"/>
        <v>1500.1603800000735</v>
      </c>
      <c r="J793" s="173">
        <f t="shared" si="26"/>
        <v>2.0023175573570722</v>
      </c>
    </row>
    <row r="794" spans="9:10">
      <c r="I794" s="94">
        <f t="shared" si="27"/>
        <v>1500.1607000000736</v>
      </c>
      <c r="J794" s="173">
        <f t="shared" si="26"/>
        <v>1.9737539509890016</v>
      </c>
    </row>
    <row r="795" spans="9:10">
      <c r="I795" s="94">
        <f t="shared" si="27"/>
        <v>1500.1610200000737</v>
      </c>
      <c r="J795" s="173">
        <f t="shared" si="26"/>
        <v>1.945473297984929</v>
      </c>
    </row>
    <row r="796" spans="9:10">
      <c r="I796" s="94">
        <f t="shared" si="27"/>
        <v>1500.1613400000738</v>
      </c>
      <c r="J796" s="173">
        <f t="shared" si="26"/>
        <v>1.9174751379625881</v>
      </c>
    </row>
    <row r="797" spans="9:10">
      <c r="I797" s="94">
        <f t="shared" si="27"/>
        <v>1500.1616600000739</v>
      </c>
      <c r="J797" s="173">
        <f t="shared" si="26"/>
        <v>1.8897589633043732</v>
      </c>
    </row>
    <row r="798" spans="9:10">
      <c r="I798" s="94">
        <f t="shared" si="27"/>
        <v>1500.161980000074</v>
      </c>
      <c r="J798" s="173">
        <f t="shared" si="26"/>
        <v>1.8623242199661132</v>
      </c>
    </row>
    <row r="799" spans="9:10">
      <c r="I799" s="94">
        <f t="shared" si="27"/>
        <v>1500.1623000000741</v>
      </c>
      <c r="J799" s="173">
        <f t="shared" si="26"/>
        <v>1.8351703082889335</v>
      </c>
    </row>
    <row r="800" spans="9:10">
      <c r="I800" s="94">
        <f t="shared" si="27"/>
        <v>1500.1626200000742</v>
      </c>
      <c r="J800" s="173">
        <f t="shared" si="26"/>
        <v>1.8082965838138438</v>
      </c>
    </row>
    <row r="801" spans="9:10">
      <c r="I801" s="94">
        <f t="shared" si="27"/>
        <v>1500.1629400000743</v>
      </c>
      <c r="J801" s="173">
        <f t="shared" si="26"/>
        <v>1.7817023580987108</v>
      </c>
    </row>
    <row r="802" spans="9:10">
      <c r="I802" s="94">
        <f t="shared" si="27"/>
        <v>1500.1632600000744</v>
      </c>
      <c r="J802" s="173">
        <f t="shared" si="26"/>
        <v>1.7553868995372572</v>
      </c>
    </row>
    <row r="803" spans="9:10">
      <c r="I803" s="94">
        <f t="shared" si="27"/>
        <v>1500.1635800000745</v>
      </c>
      <c r="J803" s="173">
        <f t="shared" si="26"/>
        <v>1.7293494341797575</v>
      </c>
    </row>
    <row r="804" spans="9:10">
      <c r="I804" s="94">
        <f t="shared" si="27"/>
        <v>1500.1639000000746</v>
      </c>
      <c r="J804" s="173">
        <f t="shared" si="26"/>
        <v>1.7035891465550852</v>
      </c>
    </row>
    <row r="805" spans="9:10">
      <c r="I805" s="94">
        <f t="shared" si="27"/>
        <v>1500.1642200000747</v>
      </c>
      <c r="J805" s="173">
        <f t="shared" si="26"/>
        <v>1.6781051804937814</v>
      </c>
    </row>
    <row r="806" spans="9:10">
      <c r="I806" s="94">
        <f t="shared" si="27"/>
        <v>1500.1645400000748</v>
      </c>
      <c r="J806" s="173">
        <f t="shared" si="26"/>
        <v>1.6528966399518132</v>
      </c>
    </row>
    <row r="807" spans="9:10">
      <c r="I807" s="94">
        <f t="shared" si="27"/>
        <v>1500.1648600000749</v>
      </c>
      <c r="J807" s="173">
        <f t="shared" si="26"/>
        <v>1.6279625898347028</v>
      </c>
    </row>
    <row r="808" spans="9:10">
      <c r="I808" s="94">
        <f t="shared" si="27"/>
        <v>1500.165180000075</v>
      </c>
      <c r="J808" s="173">
        <f t="shared" si="26"/>
        <v>1.6033020568216976</v>
      </c>
    </row>
    <row r="809" spans="9:10">
      <c r="I809" s="94">
        <f t="shared" si="27"/>
        <v>1500.1655000000751</v>
      </c>
      <c r="J809" s="173">
        <f t="shared" si="26"/>
        <v>1.5789140301896838</v>
      </c>
    </row>
    <row r="810" spans="9:10">
      <c r="I810" s="94">
        <f t="shared" si="27"/>
        <v>1500.1658200000752</v>
      </c>
      <c r="J810" s="173">
        <f t="shared" si="26"/>
        <v>1.5547974626365142</v>
      </c>
    </row>
    <row r="811" spans="9:10">
      <c r="I811" s="94">
        <f t="shared" si="27"/>
        <v>1500.1661400000753</v>
      </c>
      <c r="J811" s="173">
        <f t="shared" si="26"/>
        <v>1.5309512711034543</v>
      </c>
    </row>
    <row r="812" spans="9:10">
      <c r="I812" s="94">
        <f t="shared" si="27"/>
        <v>1500.1664600000754</v>
      </c>
      <c r="J812" s="173">
        <f t="shared" si="26"/>
        <v>1.5073743375964548</v>
      </c>
    </row>
    <row r="813" spans="9:10">
      <c r="I813" s="94">
        <f t="shared" si="27"/>
        <v>1500.1667800000755</v>
      </c>
      <c r="J813" s="173">
        <f t="shared" si="26"/>
        <v>1.4840655100059372</v>
      </c>
    </row>
    <row r="814" spans="9:10">
      <c r="I814" s="94">
        <f t="shared" si="27"/>
        <v>1500.1671000000756</v>
      </c>
      <c r="J814" s="173">
        <f t="shared" si="26"/>
        <v>1.4610236029248185</v>
      </c>
    </row>
    <row r="815" spans="9:10">
      <c r="I815" s="94">
        <f t="shared" si="27"/>
        <v>1500.1674200000757</v>
      </c>
      <c r="J815" s="173">
        <f t="shared" si="26"/>
        <v>1.4382473984644835</v>
      </c>
    </row>
    <row r="816" spans="9:10">
      <c r="I816" s="94">
        <f t="shared" si="27"/>
        <v>1500.1677400000758</v>
      </c>
      <c r="J816" s="173">
        <f t="shared" si="26"/>
        <v>1.4157356470684284</v>
      </c>
    </row>
    <row r="817" spans="9:10">
      <c r="I817" s="94">
        <f t="shared" si="27"/>
        <v>1500.1680600000759</v>
      </c>
      <c r="J817" s="173">
        <f t="shared" si="26"/>
        <v>1.3934870683232965</v>
      </c>
    </row>
    <row r="818" spans="9:10">
      <c r="I818" s="94">
        <f t="shared" si="27"/>
        <v>1500.168380000076</v>
      </c>
      <c r="J818" s="173">
        <f t="shared" si="26"/>
        <v>1.3715003517670474</v>
      </c>
    </row>
    <row r="819" spans="9:10">
      <c r="I819" s="94">
        <f t="shared" si="27"/>
        <v>1500.1687000000761</v>
      </c>
      <c r="J819" s="173">
        <f t="shared" si="26"/>
        <v>1.3497741576939848</v>
      </c>
    </row>
    <row r="820" spans="9:10">
      <c r="I820" s="94">
        <f t="shared" si="27"/>
        <v>1500.1690200000762</v>
      </c>
      <c r="J820" s="173">
        <f t="shared" si="26"/>
        <v>1.3283071179563963</v>
      </c>
    </row>
    <row r="821" spans="9:10">
      <c r="I821" s="94">
        <f t="shared" si="27"/>
        <v>1500.1693400000763</v>
      </c>
      <c r="J821" s="173">
        <f t="shared" si="26"/>
        <v>1.307097836762545</v>
      </c>
    </row>
    <row r="822" spans="9:10">
      <c r="I822" s="94">
        <f t="shared" si="27"/>
        <v>1500.1696600000764</v>
      </c>
      <c r="J822" s="173">
        <f t="shared" si="26"/>
        <v>1.2861448914707745</v>
      </c>
    </row>
    <row r="823" spans="9:10">
      <c r="I823" s="94">
        <f t="shared" si="27"/>
        <v>1500.1699800000765</v>
      </c>
      <c r="J823" s="173">
        <f t="shared" si="26"/>
        <v>1.2654468333794793</v>
      </c>
    </row>
    <row r="824" spans="9:10">
      <c r="I824" s="94">
        <f t="shared" si="27"/>
        <v>1500.1703000000766</v>
      </c>
      <c r="J824" s="173">
        <f t="shared" si="26"/>
        <v>1.2450021885127083</v>
      </c>
    </row>
    <row r="825" spans="9:10">
      <c r="I825" s="94">
        <f t="shared" si="27"/>
        <v>1500.1706200000767</v>
      </c>
      <c r="J825" s="173">
        <f t="shared" si="26"/>
        <v>1.2248094584011762</v>
      </c>
    </row>
    <row r="826" spans="9:10">
      <c r="I826" s="94">
        <f t="shared" si="27"/>
        <v>1500.1709400000768</v>
      </c>
      <c r="J826" s="173">
        <f t="shared" si="26"/>
        <v>1.2048671208584523</v>
      </c>
    </row>
    <row r="827" spans="9:10">
      <c r="I827" s="94">
        <f t="shared" si="27"/>
        <v>1500.1712600000769</v>
      </c>
      <c r="J827" s="173">
        <f t="shared" si="26"/>
        <v>1.1851736307521148</v>
      </c>
    </row>
    <row r="828" spans="9:10">
      <c r="I828" s="94">
        <f t="shared" si="27"/>
        <v>1500.171580000077</v>
      </c>
      <c r="J828" s="173">
        <f t="shared" si="26"/>
        <v>1.1657274207696573</v>
      </c>
    </row>
    <row r="829" spans="9:10">
      <c r="I829" s="94">
        <f t="shared" si="27"/>
        <v>1500.1719000000771</v>
      </c>
      <c r="J829" s="173">
        <f t="shared" si="26"/>
        <v>1.1465269021789328</v>
      </c>
    </row>
    <row r="830" spans="9:10">
      <c r="I830" s="94">
        <f t="shared" si="27"/>
        <v>1500.1722200000772</v>
      </c>
      <c r="J830" s="173">
        <f t="shared" si="26"/>
        <v>1.1275704655829561</v>
      </c>
    </row>
    <row r="831" spans="9:10">
      <c r="I831" s="94">
        <f t="shared" si="27"/>
        <v>1500.1725400000773</v>
      </c>
      <c r="J831" s="173">
        <f t="shared" si="26"/>
        <v>1.1088564816688378</v>
      </c>
    </row>
    <row r="832" spans="9:10">
      <c r="I832" s="94">
        <f t="shared" si="27"/>
        <v>1500.1728600000774</v>
      </c>
      <c r="J832" s="173">
        <f t="shared" si="26"/>
        <v>1.0903833019506999</v>
      </c>
    </row>
    <row r="833" spans="9:10">
      <c r="I833" s="94">
        <f t="shared" si="27"/>
        <v>1500.1731800000775</v>
      </c>
      <c r="J833" s="173">
        <f t="shared" si="26"/>
        <v>1.0721492595063482</v>
      </c>
    </row>
    <row r="834" spans="9:10">
      <c r="I834" s="94">
        <f t="shared" si="27"/>
        <v>1500.1735000000776</v>
      </c>
      <c r="J834" s="173">
        <f t="shared" si="26"/>
        <v>1.0541526697075656</v>
      </c>
    </row>
    <row r="835" spans="9:10">
      <c r="I835" s="94">
        <f t="shared" si="27"/>
        <v>1500.1738200000777</v>
      </c>
      <c r="J835" s="173">
        <f t="shared" si="26"/>
        <v>1.0363918309438165</v>
      </c>
    </row>
    <row r="836" spans="9:10">
      <c r="I836" s="94">
        <f t="shared" si="27"/>
        <v>1500.1741400000778</v>
      </c>
      <c r="J836" s="173">
        <f t="shared" si="26"/>
        <v>1.0188650253392297</v>
      </c>
    </row>
    <row r="837" spans="9:10">
      <c r="I837" s="94">
        <f t="shared" si="27"/>
        <v>1500.1744600000779</v>
      </c>
      <c r="J837" s="173">
        <f t="shared" ref="J837:J900" si="28">EXP(-((I837-$C$8)^2)/(2*$C$7^2))/(SQRT(2*PI())*$C$7)</f>
        <v>1.0015705194626745</v>
      </c>
    </row>
    <row r="838" spans="9:10">
      <c r="I838" s="94">
        <f t="shared" ref="I838:I901" si="29">I837+$J$65</f>
        <v>1500.174780000078</v>
      </c>
      <c r="J838" s="173">
        <f t="shared" si="28"/>
        <v>0.98450656503079192</v>
      </c>
    </row>
    <row r="839" spans="9:10">
      <c r="I839" s="94">
        <f t="shared" si="29"/>
        <v>1500.1751000000781</v>
      </c>
      <c r="J839" s="173">
        <f t="shared" si="28"/>
        <v>0.96767139960382431</v>
      </c>
    </row>
    <row r="840" spans="9:10">
      <c r="I840" s="94">
        <f t="shared" si="29"/>
        <v>1500.1754200000782</v>
      </c>
      <c r="J840" s="173">
        <f t="shared" si="28"/>
        <v>0.95106324727410663</v>
      </c>
    </row>
    <row r="841" spans="9:10">
      <c r="I841" s="94">
        <f t="shared" si="29"/>
        <v>1500.1757400000783</v>
      </c>
      <c r="J841" s="173">
        <f t="shared" si="28"/>
        <v>0.93468031934707263</v>
      </c>
    </row>
    <row r="842" spans="9:10">
      <c r="I842" s="94">
        <f t="shared" si="29"/>
        <v>1500.1760600000785</v>
      </c>
      <c r="J842" s="173">
        <f t="shared" si="28"/>
        <v>0.91852081501465943</v>
      </c>
    </row>
    <row r="843" spans="9:10">
      <c r="I843" s="94">
        <f t="shared" si="29"/>
        <v>1500.1763800000786</v>
      </c>
      <c r="J843" s="173">
        <f t="shared" si="28"/>
        <v>0.90258292202096879</v>
      </c>
    </row>
    <row r="844" spans="9:10">
      <c r="I844" s="94">
        <f t="shared" si="29"/>
        <v>1500.1767000000787</v>
      </c>
      <c r="J844" s="173">
        <f t="shared" si="28"/>
        <v>0.88686481732007805</v>
      </c>
    </row>
    <row r="845" spans="9:10">
      <c r="I845" s="94">
        <f t="shared" si="29"/>
        <v>1500.1770200000788</v>
      </c>
      <c r="J845" s="173">
        <f t="shared" si="28"/>
        <v>0.87136466772587606</v>
      </c>
    </row>
    <row r="846" spans="9:10">
      <c r="I846" s="94">
        <f t="shared" si="29"/>
        <v>1500.1773400000789</v>
      </c>
      <c r="J846" s="173">
        <f t="shared" si="28"/>
        <v>0.856080630553824</v>
      </c>
    </row>
    <row r="847" spans="9:10">
      <c r="I847" s="94">
        <f t="shared" si="29"/>
        <v>1500.177660000079</v>
      </c>
      <c r="J847" s="173">
        <f t="shared" si="28"/>
        <v>0.84101085425452859</v>
      </c>
    </row>
    <row r="848" spans="9:10">
      <c r="I848" s="94">
        <f t="shared" si="29"/>
        <v>1500.1779800000791</v>
      </c>
      <c r="J848" s="173">
        <f t="shared" si="28"/>
        <v>0.82615347903903757</v>
      </c>
    </row>
    <row r="849" spans="9:10">
      <c r="I849" s="94">
        <f t="shared" si="29"/>
        <v>1500.1783000000792</v>
      </c>
      <c r="J849" s="173">
        <f t="shared" si="28"/>
        <v>0.81150663749576002</v>
      </c>
    </row>
    <row r="850" spans="9:10">
      <c r="I850" s="94">
        <f t="shared" si="29"/>
        <v>1500.1786200000793</v>
      </c>
      <c r="J850" s="173">
        <f t="shared" si="28"/>
        <v>0.797068455198925</v>
      </c>
    </row>
    <row r="851" spans="9:10">
      <c r="I851" s="94">
        <f t="shared" si="29"/>
        <v>1500.1789400000794</v>
      </c>
      <c r="J851" s="173">
        <f t="shared" si="28"/>
        <v>0.78283705130849468</v>
      </c>
    </row>
    <row r="852" spans="9:10">
      <c r="I852" s="94">
        <f t="shared" si="29"/>
        <v>1500.1792600000795</v>
      </c>
      <c r="J852" s="173">
        <f t="shared" si="28"/>
        <v>0.76881053916146502</v>
      </c>
    </row>
    <row r="853" spans="9:10">
      <c r="I853" s="94">
        <f t="shared" si="29"/>
        <v>1500.1795800000796</v>
      </c>
      <c r="J853" s="173">
        <f t="shared" si="28"/>
        <v>0.75498702685446373</v>
      </c>
    </row>
    <row r="854" spans="9:10">
      <c r="I854" s="94">
        <f t="shared" si="29"/>
        <v>1500.1799000000797</v>
      </c>
      <c r="J854" s="173">
        <f t="shared" si="28"/>
        <v>0.74136461781759577</v>
      </c>
    </row>
    <row r="855" spans="9:10">
      <c r="I855" s="94">
        <f t="shared" si="29"/>
        <v>1500.1802200000798</v>
      </c>
      <c r="J855" s="173">
        <f t="shared" si="28"/>
        <v>0.72794141137947133</v>
      </c>
    </row>
    <row r="856" spans="9:10">
      <c r="I856" s="94">
        <f t="shared" si="29"/>
        <v>1500.1805400000799</v>
      </c>
      <c r="J856" s="173">
        <f t="shared" si="28"/>
        <v>0.71471550332335099</v>
      </c>
    </row>
    <row r="857" spans="9:10">
      <c r="I857" s="94">
        <f t="shared" si="29"/>
        <v>1500.18086000008</v>
      </c>
      <c r="J857" s="173">
        <f t="shared" si="28"/>
        <v>0.70168498643436905</v>
      </c>
    </row>
    <row r="858" spans="9:10">
      <c r="I858" s="94">
        <f t="shared" si="29"/>
        <v>1500.1811800000801</v>
      </c>
      <c r="J858" s="173">
        <f t="shared" si="28"/>
        <v>0.68884795103777718</v>
      </c>
    </row>
    <row r="859" spans="9:10">
      <c r="I859" s="94">
        <f t="shared" si="29"/>
        <v>1500.1815000000802</v>
      </c>
      <c r="J859" s="173">
        <f t="shared" si="28"/>
        <v>0.67620248552817763</v>
      </c>
    </row>
    <row r="860" spans="9:10">
      <c r="I860" s="94">
        <f t="shared" si="29"/>
        <v>1500.1818200000803</v>
      </c>
      <c r="J860" s="173">
        <f t="shared" si="28"/>
        <v>0.66374667688969857</v>
      </c>
    </row>
    <row r="861" spans="9:10">
      <c r="I861" s="94">
        <f t="shared" si="29"/>
        <v>1500.1821400000804</v>
      </c>
      <c r="J861" s="173">
        <f t="shared" si="28"/>
        <v>0.65147861120708739</v>
      </c>
    </row>
    <row r="862" spans="9:10">
      <c r="I862" s="94">
        <f t="shared" si="29"/>
        <v>1500.1824600000805</v>
      </c>
      <c r="J862" s="173">
        <f t="shared" si="28"/>
        <v>0.63939637416768869</v>
      </c>
    </row>
    <row r="863" spans="9:10">
      <c r="I863" s="94">
        <f t="shared" si="29"/>
        <v>1500.1827800000806</v>
      </c>
      <c r="J863" s="173">
        <f t="shared" si="28"/>
        <v>0.62749805155428695</v>
      </c>
    </row>
    <row r="864" spans="9:10">
      <c r="I864" s="94">
        <f t="shared" si="29"/>
        <v>1500.1831000000807</v>
      </c>
      <c r="J864" s="173">
        <f t="shared" si="28"/>
        <v>0.61578172972879719</v>
      </c>
    </row>
    <row r="865" spans="9:10">
      <c r="I865" s="94">
        <f t="shared" si="29"/>
        <v>1500.1834200000808</v>
      </c>
      <c r="J865" s="173">
        <f t="shared" si="28"/>
        <v>0.60424549610677958</v>
      </c>
    </row>
    <row r="866" spans="9:10">
      <c r="I866" s="94">
        <f t="shared" si="29"/>
        <v>1500.1837400000809</v>
      </c>
      <c r="J866" s="173">
        <f t="shared" si="28"/>
        <v>0.59288743962278423</v>
      </c>
    </row>
    <row r="867" spans="9:10">
      <c r="I867" s="94">
        <f t="shared" si="29"/>
        <v>1500.184060000081</v>
      </c>
      <c r="J867" s="173">
        <f t="shared" si="28"/>
        <v>0.58170565118650508</v>
      </c>
    </row>
    <row r="868" spans="9:10">
      <c r="I868" s="94">
        <f t="shared" si="29"/>
        <v>1500.1843800000811</v>
      </c>
      <c r="J868" s="173">
        <f t="shared" si="28"/>
        <v>0.57069822412974858</v>
      </c>
    </row>
    <row r="869" spans="9:10">
      <c r="I869" s="94">
        <f t="shared" si="29"/>
        <v>1500.1847000000812</v>
      </c>
      <c r="J869" s="173">
        <f t="shared" si="28"/>
        <v>0.55986325464422348</v>
      </c>
    </row>
    <row r="870" spans="9:10">
      <c r="I870" s="94">
        <f t="shared" si="29"/>
        <v>1500.1850200000813</v>
      </c>
      <c r="J870" s="173">
        <f t="shared" si="28"/>
        <v>0.54919884221014881</v>
      </c>
    </row>
    <row r="871" spans="9:10">
      <c r="I871" s="94">
        <f t="shared" si="29"/>
        <v>1500.1853400000814</v>
      </c>
      <c r="J871" s="173">
        <f t="shared" si="28"/>
        <v>0.53870309001569738</v>
      </c>
    </row>
    <row r="872" spans="9:10">
      <c r="I872" s="94">
        <f t="shared" si="29"/>
        <v>1500.1856600000815</v>
      </c>
      <c r="J872" s="173">
        <f t="shared" si="28"/>
        <v>0.52837410536729135</v>
      </c>
    </row>
    <row r="873" spans="9:10">
      <c r="I873" s="94">
        <f t="shared" si="29"/>
        <v>1500.1859800000816</v>
      </c>
      <c r="J873" s="173">
        <f t="shared" si="28"/>
        <v>0.5182100000907589</v>
      </c>
    </row>
    <row r="874" spans="9:10">
      <c r="I874" s="94">
        <f t="shared" si="29"/>
        <v>1500.1863000000817</v>
      </c>
      <c r="J874" s="173">
        <f t="shared" si="28"/>
        <v>0.50820889092338428</v>
      </c>
    </row>
    <row r="875" spans="9:10">
      <c r="I875" s="94">
        <f t="shared" si="29"/>
        <v>1500.1866200000818</v>
      </c>
      <c r="J875" s="173">
        <f t="shared" si="28"/>
        <v>0.49836889989686961</v>
      </c>
    </row>
    <row r="876" spans="9:10">
      <c r="I876" s="94">
        <f t="shared" si="29"/>
        <v>1500.1869400000819</v>
      </c>
      <c r="J876" s="173">
        <f t="shared" si="28"/>
        <v>0.48868815471124227</v>
      </c>
    </row>
    <row r="877" spans="9:10">
      <c r="I877" s="94">
        <f t="shared" si="29"/>
        <v>1500.187260000082</v>
      </c>
      <c r="J877" s="173">
        <f t="shared" si="28"/>
        <v>0.47916478909973542</v>
      </c>
    </row>
    <row r="878" spans="9:10">
      <c r="I878" s="94">
        <f t="shared" si="29"/>
        <v>1500.1875800000821</v>
      </c>
      <c r="J878" s="173">
        <f t="shared" si="28"/>
        <v>0.46979694318468462</v>
      </c>
    </row>
    <row r="879" spans="9:10">
      <c r="I879" s="94">
        <f t="shared" si="29"/>
        <v>1500.1879000000822</v>
      </c>
      <c r="J879" s="173">
        <f t="shared" si="28"/>
        <v>0.4605827638244725</v>
      </c>
    </row>
    <row r="880" spans="9:10">
      <c r="I880" s="94">
        <f t="shared" si="29"/>
        <v>1500.1882200000823</v>
      </c>
      <c r="J880" s="173">
        <f t="shared" si="28"/>
        <v>0.45152040495156959</v>
      </c>
    </row>
    <row r="881" spans="9:10">
      <c r="I881" s="94">
        <f t="shared" si="29"/>
        <v>1500.1885400000824</v>
      </c>
      <c r="J881" s="173">
        <f t="shared" si="28"/>
        <v>0.44260802790171178</v>
      </c>
    </row>
    <row r="882" spans="9:10">
      <c r="I882" s="94">
        <f t="shared" si="29"/>
        <v>1500.1888600000825</v>
      </c>
      <c r="J882" s="173">
        <f t="shared" si="28"/>
        <v>0.43384380173426923</v>
      </c>
    </row>
    <row r="883" spans="9:10">
      <c r="I883" s="94">
        <f t="shared" si="29"/>
        <v>1500.1891800000826</v>
      </c>
      <c r="J883" s="173">
        <f t="shared" si="28"/>
        <v>0.42522590354385281</v>
      </c>
    </row>
    <row r="884" spans="9:10">
      <c r="I884" s="94">
        <f t="shared" si="29"/>
        <v>1500.1895000000827</v>
      </c>
      <c r="J884" s="173">
        <f t="shared" si="28"/>
        <v>0.41675251876321417</v>
      </c>
    </row>
    <row r="885" spans="9:10">
      <c r="I885" s="94">
        <f t="shared" si="29"/>
        <v>1500.1898200000828</v>
      </c>
      <c r="J885" s="173">
        <f t="shared" si="28"/>
        <v>0.40842184145749932</v>
      </c>
    </row>
    <row r="886" spans="9:10">
      <c r="I886" s="94">
        <f t="shared" si="29"/>
        <v>1500.1901400000829</v>
      </c>
      <c r="J886" s="173">
        <f t="shared" si="28"/>
        <v>0.40023207460991095</v>
      </c>
    </row>
    <row r="887" spans="9:10">
      <c r="I887" s="94">
        <f t="shared" si="29"/>
        <v>1500.190460000083</v>
      </c>
      <c r="J887" s="173">
        <f t="shared" si="28"/>
        <v>0.39218143039884729</v>
      </c>
    </row>
    <row r="888" spans="9:10">
      <c r="I888" s="94">
        <f t="shared" si="29"/>
        <v>1500.1907800000831</v>
      </c>
      <c r="J888" s="173">
        <f t="shared" si="28"/>
        <v>0.38426813046657621</v>
      </c>
    </row>
    <row r="889" spans="9:10">
      <c r="I889" s="94">
        <f t="shared" si="29"/>
        <v>1500.1911000000832</v>
      </c>
      <c r="J889" s="173">
        <f t="shared" si="28"/>
        <v>0.37649040617951984</v>
      </c>
    </row>
    <row r="890" spans="9:10">
      <c r="I890" s="94">
        <f t="shared" si="29"/>
        <v>1500.1914200000833</v>
      </c>
      <c r="J890" s="173">
        <f t="shared" si="28"/>
        <v>0.36884649888021209</v>
      </c>
    </row>
    <row r="891" spans="9:10">
      <c r="I891" s="94">
        <f t="shared" si="29"/>
        <v>1500.1917400000834</v>
      </c>
      <c r="J891" s="173">
        <f t="shared" si="28"/>
        <v>0.36133466013100668</v>
      </c>
    </row>
    <row r="892" spans="9:10">
      <c r="I892" s="94">
        <f t="shared" si="29"/>
        <v>1500.1920600000835</v>
      </c>
      <c r="J892" s="173">
        <f t="shared" si="28"/>
        <v>0.35395315194960741</v>
      </c>
    </row>
    <row r="893" spans="9:10">
      <c r="I893" s="94">
        <f t="shared" si="29"/>
        <v>1500.1923800000836</v>
      </c>
      <c r="J893" s="173">
        <f t="shared" si="28"/>
        <v>0.34670024703649766</v>
      </c>
    </row>
    <row r="894" spans="9:10">
      <c r="I894" s="94">
        <f t="shared" si="29"/>
        <v>1500.1927000000837</v>
      </c>
      <c r="J894" s="173">
        <f t="shared" si="28"/>
        <v>0.33957422899434814</v>
      </c>
    </row>
    <row r="895" spans="9:10">
      <c r="I895" s="94">
        <f t="shared" si="29"/>
        <v>1500.1930200000838</v>
      </c>
      <c r="J895" s="173">
        <f t="shared" si="28"/>
        <v>0.33257339253948226</v>
      </c>
    </row>
    <row r="896" spans="9:10">
      <c r="I896" s="94">
        <f t="shared" si="29"/>
        <v>1500.1933400000839</v>
      </c>
      <c r="J896" s="173">
        <f t="shared" si="28"/>
        <v>0.32569604370548411</v>
      </c>
    </row>
    <row r="897" spans="9:10">
      <c r="I897" s="94">
        <f t="shared" si="29"/>
        <v>1500.193660000084</v>
      </c>
      <c r="J897" s="173">
        <f t="shared" si="28"/>
        <v>0.31894050003902824</v>
      </c>
    </row>
    <row r="898" spans="9:10">
      <c r="I898" s="94">
        <f t="shared" si="29"/>
        <v>1500.1939800000841</v>
      </c>
      <c r="J898" s="173">
        <f t="shared" si="28"/>
        <v>0.31230509078802399</v>
      </c>
    </row>
    <row r="899" spans="9:10">
      <c r="I899" s="94">
        <f t="shared" si="29"/>
        <v>1500.1943000000842</v>
      </c>
      <c r="J899" s="173">
        <f t="shared" si="28"/>
        <v>0.30578815708215512</v>
      </c>
    </row>
    <row r="900" spans="9:10">
      <c r="I900" s="94">
        <f t="shared" si="29"/>
        <v>1500.1946200000843</v>
      </c>
      <c r="J900" s="173">
        <f t="shared" si="28"/>
        <v>0.29938805210590774</v>
      </c>
    </row>
    <row r="901" spans="9:10">
      <c r="I901" s="94">
        <f t="shared" si="29"/>
        <v>1500.1949400000844</v>
      </c>
      <c r="J901" s="173">
        <f t="shared" ref="J901:J964" si="30">EXP(-((I901-$C$8)^2)/(2*$C$7^2))/(SQRT(2*PI())*$C$7)</f>
        <v>0.29310314126417736</v>
      </c>
    </row>
    <row r="902" spans="9:10">
      <c r="I902" s="94">
        <f t="shared" ref="I902:I965" si="31">I901+$J$65</f>
        <v>1500.1952600000845</v>
      </c>
      <c r="J902" s="173">
        <f t="shared" si="30"/>
        <v>0.28693180234054427</v>
      </c>
    </row>
    <row r="903" spans="9:10">
      <c r="I903" s="94">
        <f t="shared" si="31"/>
        <v>1500.1955800000846</v>
      </c>
      <c r="J903" s="173">
        <f t="shared" si="30"/>
        <v>0.28087242564831161</v>
      </c>
    </row>
    <row r="904" spans="9:10">
      <c r="I904" s="94">
        <f t="shared" si="31"/>
        <v>1500.1959000000847</v>
      </c>
      <c r="J904" s="173">
        <f t="shared" si="30"/>
        <v>0.2749234141744043</v>
      </c>
    </row>
    <row r="905" spans="9:10">
      <c r="I905" s="94">
        <f t="shared" si="31"/>
        <v>1500.1962200000848</v>
      </c>
      <c r="J905" s="173">
        <f t="shared" si="30"/>
        <v>0.26908318371621676</v>
      </c>
    </row>
    <row r="906" spans="9:10">
      <c r="I906" s="94">
        <f t="shared" si="31"/>
        <v>1500.196540000085</v>
      </c>
      <c r="J906" s="173">
        <f t="shared" si="30"/>
        <v>0.26335016301151482</v>
      </c>
    </row>
    <row r="907" spans="9:10">
      <c r="I907" s="94">
        <f t="shared" si="31"/>
        <v>1500.1968600000851</v>
      </c>
      <c r="J907" s="173">
        <f t="shared" si="30"/>
        <v>0.25772279386148361</v>
      </c>
    </row>
    <row r="908" spans="9:10">
      <c r="I908" s="94">
        <f t="shared" si="31"/>
        <v>1500.1971800000852</v>
      </c>
      <c r="J908" s="173">
        <f t="shared" si="30"/>
        <v>0.25219953124702243</v>
      </c>
    </row>
    <row r="909" spans="9:10">
      <c r="I909" s="94">
        <f t="shared" si="31"/>
        <v>1500.1975000000853</v>
      </c>
      <c r="J909" s="173">
        <f t="shared" si="30"/>
        <v>0.24677884343838727</v>
      </c>
    </row>
    <row r="910" spans="9:10">
      <c r="I910" s="94">
        <f t="shared" si="31"/>
        <v>1500.1978200000854</v>
      </c>
      <c r="J910" s="173">
        <f t="shared" si="30"/>
        <v>0.24145921209827881</v>
      </c>
    </row>
    <row r="911" spans="9:10">
      <c r="I911" s="94">
        <f t="shared" si="31"/>
        <v>1500.1981400000855</v>
      </c>
      <c r="J911" s="173">
        <f t="shared" si="30"/>
        <v>0.23623913237848029</v>
      </c>
    </row>
    <row r="912" spans="9:10">
      <c r="I912" s="94">
        <f t="shared" si="31"/>
        <v>1500.1984600000856</v>
      </c>
      <c r="J912" s="173">
        <f t="shared" si="30"/>
        <v>0.23111711301014493</v>
      </c>
    </row>
    <row r="913" spans="9:10">
      <c r="I913" s="94">
        <f t="shared" si="31"/>
        <v>1500.1987800000857</v>
      </c>
      <c r="J913" s="173">
        <f t="shared" si="30"/>
        <v>0.22609167638783584</v>
      </c>
    </row>
    <row r="914" spans="9:10">
      <c r="I914" s="94">
        <f t="shared" si="31"/>
        <v>1500.1991000000858</v>
      </c>
      <c r="J914" s="173">
        <f t="shared" si="30"/>
        <v>0.22116135864742298</v>
      </c>
    </row>
    <row r="915" spans="9:10">
      <c r="I915" s="94">
        <f t="shared" si="31"/>
        <v>1500.1994200000859</v>
      </c>
      <c r="J915" s="173">
        <f t="shared" si="30"/>
        <v>0.2163247097379393</v>
      </c>
    </row>
    <row r="916" spans="9:10">
      <c r="I916" s="94">
        <f t="shared" si="31"/>
        <v>1500.199740000086</v>
      </c>
      <c r="J916" s="173">
        <f t="shared" si="30"/>
        <v>0.21158029348749982</v>
      </c>
    </row>
    <row r="917" spans="9:10">
      <c r="I917" s="94">
        <f t="shared" si="31"/>
        <v>1500.2000600000861</v>
      </c>
      <c r="J917" s="173">
        <f t="shared" si="30"/>
        <v>0.20692668766339006</v>
      </c>
    </row>
    <row r="918" spans="9:10">
      <c r="I918" s="94">
        <f t="shared" si="31"/>
        <v>1500.2003800000862</v>
      </c>
      <c r="J918" s="173">
        <f t="shared" si="30"/>
        <v>0.20236248402642684</v>
      </c>
    </row>
    <row r="919" spans="9:10">
      <c r="I919" s="94">
        <f t="shared" si="31"/>
        <v>1500.2007000000863</v>
      </c>
      <c r="J919" s="173">
        <f t="shared" si="30"/>
        <v>0.19788628837969607</v>
      </c>
    </row>
    <row r="920" spans="9:10">
      <c r="I920" s="94">
        <f t="shared" si="31"/>
        <v>1500.2010200000864</v>
      </c>
      <c r="J920" s="173">
        <f t="shared" si="30"/>
        <v>0.19349672061177522</v>
      </c>
    </row>
    <row r="921" spans="9:10">
      <c r="I921" s="94">
        <f t="shared" si="31"/>
        <v>1500.2013400000865</v>
      </c>
      <c r="J921" s="173">
        <f t="shared" si="30"/>
        <v>0.18919241473454146</v>
      </c>
    </row>
    <row r="922" spans="9:10">
      <c r="I922" s="94">
        <f t="shared" si="31"/>
        <v>1500.2016600000866</v>
      </c>
      <c r="J922" s="173">
        <f t="shared" si="30"/>
        <v>0.18497201891567638</v>
      </c>
    </row>
    <row r="923" spans="9:10">
      <c r="I923" s="94">
        <f t="shared" si="31"/>
        <v>1500.2019800000867</v>
      </c>
      <c r="J923" s="173">
        <f t="shared" si="30"/>
        <v>0.18083419550596674</v>
      </c>
    </row>
    <row r="924" spans="9:10">
      <c r="I924" s="94">
        <f t="shared" si="31"/>
        <v>1500.2023000000868</v>
      </c>
      <c r="J924" s="173">
        <f t="shared" si="30"/>
        <v>0.17677762106151149</v>
      </c>
    </row>
    <row r="925" spans="9:10">
      <c r="I925" s="94">
        <f t="shared" si="31"/>
        <v>1500.2026200000869</v>
      </c>
      <c r="J925" s="173">
        <f t="shared" si="30"/>
        <v>0.1728009863609376</v>
      </c>
    </row>
    <row r="926" spans="9:10">
      <c r="I926" s="94">
        <f t="shared" si="31"/>
        <v>1500.202940000087</v>
      </c>
      <c r="J926" s="173">
        <f t="shared" si="30"/>
        <v>0.16890299641772996</v>
      </c>
    </row>
    <row r="927" spans="9:10">
      <c r="I927" s="94">
        <f t="shared" si="31"/>
        <v>1500.2032600000871</v>
      </c>
      <c r="J927" s="173">
        <f t="shared" si="30"/>
        <v>0.16508237048778124</v>
      </c>
    </row>
    <row r="928" spans="9:10">
      <c r="I928" s="94">
        <f t="shared" si="31"/>
        <v>1500.2035800000872</v>
      </c>
      <c r="J928" s="173">
        <f t="shared" si="30"/>
        <v>0.16133784207226659</v>
      </c>
    </row>
    <row r="929" spans="9:10">
      <c r="I929" s="94">
        <f t="shared" si="31"/>
        <v>1500.2039000000873</v>
      </c>
      <c r="J929" s="173">
        <f t="shared" si="30"/>
        <v>0.15766815891594538</v>
      </c>
    </row>
    <row r="930" spans="9:10">
      <c r="I930" s="94">
        <f t="shared" si="31"/>
        <v>1500.2042200000874</v>
      </c>
      <c r="J930" s="173">
        <f t="shared" si="30"/>
        <v>0.15407208300099676</v>
      </c>
    </row>
    <row r="931" spans="9:10">
      <c r="I931" s="94">
        <f t="shared" si="31"/>
        <v>1500.2045400000875</v>
      </c>
      <c r="J931" s="173">
        <f t="shared" si="30"/>
        <v>0.15054839053649063</v>
      </c>
    </row>
    <row r="932" spans="9:10">
      <c r="I932" s="94">
        <f t="shared" si="31"/>
        <v>1500.2048600000876</v>
      </c>
      <c r="J932" s="173">
        <f t="shared" si="30"/>
        <v>0.14709587194359899</v>
      </c>
    </row>
    <row r="933" spans="9:10">
      <c r="I933" s="94">
        <f t="shared" si="31"/>
        <v>1500.2051800000877</v>
      </c>
      <c r="J933" s="173">
        <f t="shared" si="30"/>
        <v>0.14371333183664892</v>
      </c>
    </row>
    <row r="934" spans="9:10">
      <c r="I934" s="94">
        <f t="shared" si="31"/>
        <v>1500.2055000000878</v>
      </c>
      <c r="J934" s="173">
        <f t="shared" si="30"/>
        <v>0.14039958900012003</v>
      </c>
    </row>
    <row r="935" spans="9:10">
      <c r="I935" s="94">
        <f t="shared" si="31"/>
        <v>1500.2058200000879</v>
      </c>
      <c r="J935" s="173">
        <f t="shared" si="30"/>
        <v>0.1371534763616889</v>
      </c>
    </row>
    <row r="936" spans="9:10">
      <c r="I936" s="94">
        <f t="shared" si="31"/>
        <v>1500.206140000088</v>
      </c>
      <c r="J936" s="173">
        <f t="shared" si="30"/>
        <v>0.13397384096142023</v>
      </c>
    </row>
    <row r="937" spans="9:10">
      <c r="I937" s="94">
        <f t="shared" si="31"/>
        <v>1500.2064600000881</v>
      </c>
      <c r="J937" s="173">
        <f t="shared" si="30"/>
        <v>0.13085954391720672</v>
      </c>
    </row>
    <row r="938" spans="9:10">
      <c r="I938" s="94">
        <f t="shared" si="31"/>
        <v>1500.2067800000882</v>
      </c>
      <c r="J938" s="173">
        <f t="shared" si="30"/>
        <v>0.12780946038655533</v>
      </c>
    </row>
    <row r="939" spans="9:10">
      <c r="I939" s="94">
        <f t="shared" si="31"/>
        <v>1500.2071000000883</v>
      </c>
      <c r="J939" s="173">
        <f t="shared" si="30"/>
        <v>0.12482247952482277</v>
      </c>
    </row>
    <row r="940" spans="9:10">
      <c r="I940" s="94">
        <f t="shared" si="31"/>
        <v>1500.2074200000884</v>
      </c>
      <c r="J940" s="173">
        <f t="shared" si="30"/>
        <v>0.12189750443999409</v>
      </c>
    </row>
    <row r="941" spans="9:10">
      <c r="I941" s="94">
        <f t="shared" si="31"/>
        <v>1500.2077400000885</v>
      </c>
      <c r="J941" s="173">
        <f t="shared" si="30"/>
        <v>0.11903345214410654</v>
      </c>
    </row>
    <row r="942" spans="9:10">
      <c r="I942" s="94">
        <f t="shared" si="31"/>
        <v>1500.2080600000886</v>
      </c>
      <c r="J942" s="173">
        <f t="shared" si="30"/>
        <v>0.11622925350141101</v>
      </c>
    </row>
    <row r="943" spans="9:10">
      <c r="I943" s="94">
        <f t="shared" si="31"/>
        <v>1500.2083800000887</v>
      </c>
      <c r="J943" s="173">
        <f t="shared" si="30"/>
        <v>0.11348385317337215</v>
      </c>
    </row>
    <row r="944" spans="9:10">
      <c r="I944" s="94">
        <f t="shared" si="31"/>
        <v>1500.2087000000888</v>
      </c>
      <c r="J944" s="173">
        <f t="shared" si="30"/>
        <v>0.11079620956059756</v>
      </c>
    </row>
    <row r="945" spans="9:10">
      <c r="I945" s="94">
        <f t="shared" si="31"/>
        <v>1500.2090200000889</v>
      </c>
      <c r="J945" s="173">
        <f t="shared" si="30"/>
        <v>0.10816529474179395</v>
      </c>
    </row>
    <row r="946" spans="9:10">
      <c r="I946" s="94">
        <f t="shared" si="31"/>
        <v>1500.209340000089</v>
      </c>
      <c r="J946" s="173">
        <f t="shared" si="30"/>
        <v>0.1055900944098415</v>
      </c>
    </row>
    <row r="947" spans="9:10">
      <c r="I947" s="94">
        <f t="shared" si="31"/>
        <v>1500.2096600000891</v>
      </c>
      <c r="J947" s="173">
        <f t="shared" si="30"/>
        <v>0.10306960780508012</v>
      </c>
    </row>
    <row r="948" spans="9:10">
      <c r="I948" s="94">
        <f t="shared" si="31"/>
        <v>1500.2099800000892</v>
      </c>
      <c r="J948" s="173">
        <f t="shared" si="30"/>
        <v>0.10060284764589872</v>
      </c>
    </row>
    <row r="949" spans="9:10">
      <c r="I949" s="94">
        <f t="shared" si="31"/>
        <v>1500.2103000000893</v>
      </c>
      <c r="J949" s="173">
        <f t="shared" si="30"/>
        <v>9.818884005671781E-2</v>
      </c>
    </row>
    <row r="950" spans="9:10">
      <c r="I950" s="94">
        <f t="shared" si="31"/>
        <v>1500.2106200000894</v>
      </c>
      <c r="J950" s="173">
        <f t="shared" si="30"/>
        <v>9.5826624493455165E-2</v>
      </c>
    </row>
    <row r="951" spans="9:10">
      <c r="I951" s="94">
        <f t="shared" si="31"/>
        <v>1500.2109400000895</v>
      </c>
      <c r="J951" s="173">
        <f t="shared" si="30"/>
        <v>9.351525366656345E-2</v>
      </c>
    </row>
    <row r="952" spans="9:10">
      <c r="I952" s="94">
        <f t="shared" si="31"/>
        <v>1500.2112600000896</v>
      </c>
      <c r="J952" s="173">
        <f t="shared" si="30"/>
        <v>9.1253793461726365E-2</v>
      </c>
    </row>
    <row r="953" spans="9:10">
      <c r="I953" s="94">
        <f t="shared" si="31"/>
        <v>1500.2115800000897</v>
      </c>
      <c r="J953" s="173">
        <f t="shared" si="30"/>
        <v>8.904132285830077E-2</v>
      </c>
    </row>
    <row r="954" spans="9:10">
      <c r="I954" s="94">
        <f t="shared" si="31"/>
        <v>1500.2119000000898</v>
      </c>
      <c r="J954" s="173">
        <f t="shared" si="30"/>
        <v>8.6876933845589338E-2</v>
      </c>
    </row>
    <row r="955" spans="9:10">
      <c r="I955" s="94">
        <f t="shared" si="31"/>
        <v>1500.2122200000899</v>
      </c>
      <c r="J955" s="173">
        <f t="shared" si="30"/>
        <v>8.4759731337028202E-2</v>
      </c>
    </row>
    <row r="956" spans="9:10">
      <c r="I956" s="94">
        <f t="shared" si="31"/>
        <v>1500.21254000009</v>
      </c>
      <c r="J956" s="173">
        <f t="shared" si="30"/>
        <v>8.2688833082372556E-2</v>
      </c>
    </row>
    <row r="957" spans="9:10">
      <c r="I957" s="94">
        <f t="shared" si="31"/>
        <v>1500.2128600000901</v>
      </c>
      <c r="J957" s="173">
        <f t="shared" si="30"/>
        <v>8.0663369577962454E-2</v>
      </c>
    </row>
    <row r="958" spans="9:10">
      <c r="I958" s="94">
        <f t="shared" si="31"/>
        <v>1500.2131800000902</v>
      </c>
      <c r="J958" s="173">
        <f t="shared" si="30"/>
        <v>7.8682483975149806E-2</v>
      </c>
    </row>
    <row r="959" spans="9:10">
      <c r="I959" s="94">
        <f t="shared" si="31"/>
        <v>1500.2135000000903</v>
      </c>
      <c r="J959" s="173">
        <f t="shared" si="30"/>
        <v>7.6745331986965426E-2</v>
      </c>
    </row>
    <row r="960" spans="9:10">
      <c r="I960" s="94">
        <f t="shared" si="31"/>
        <v>1500.2138200000904</v>
      </c>
      <c r="J960" s="173">
        <f t="shared" si="30"/>
        <v>7.4851081793104998E-2</v>
      </c>
    </row>
    <row r="961" spans="9:10">
      <c r="I961" s="94">
        <f t="shared" si="31"/>
        <v>1500.2141400000905</v>
      </c>
      <c r="J961" s="173">
        <f t="shared" si="30"/>
        <v>7.2998913943311941E-2</v>
      </c>
    </row>
    <row r="962" spans="9:10">
      <c r="I962" s="94">
        <f t="shared" si="31"/>
        <v>1500.2144600000906</v>
      </c>
      <c r="J962" s="173">
        <f t="shared" si="30"/>
        <v>7.1188021259232667E-2</v>
      </c>
    </row>
    <row r="963" spans="9:10">
      <c r="I963" s="94">
        <f t="shared" si="31"/>
        <v>1500.2147800000907</v>
      </c>
      <c r="J963" s="173">
        <f t="shared" si="30"/>
        <v>6.9417608734818656E-2</v>
      </c>
    </row>
    <row r="964" spans="9:10">
      <c r="I964" s="94">
        <f t="shared" si="31"/>
        <v>1500.2151000000908</v>
      </c>
      <c r="J964" s="173">
        <f t="shared" si="30"/>
        <v>6.7686893435350018E-2</v>
      </c>
    </row>
    <row r="965" spans="9:10">
      <c r="I965" s="94">
        <f t="shared" si="31"/>
        <v>1500.2154200000909</v>
      </c>
      <c r="J965" s="173">
        <f t="shared" ref="J965:J1028" si="32">EXP(-((I965-$C$8)^2)/(2*$C$7^2))/(SQRT(2*PI())*$C$7)</f>
        <v>6.5995104395153076E-2</v>
      </c>
    </row>
    <row r="966" spans="9:10">
      <c r="I966" s="94">
        <f t="shared" ref="I966:I1029" si="33">I965+$J$65</f>
        <v>1500.215740000091</v>
      </c>
      <c r="J966" s="173">
        <f t="shared" si="32"/>
        <v>6.434148251408163E-2</v>
      </c>
    </row>
    <row r="967" spans="9:10">
      <c r="I967" s="94">
        <f t="shared" si="33"/>
        <v>1500.2160600000911</v>
      </c>
      <c r="J967" s="173">
        <f t="shared" si="32"/>
        <v>6.2725280452834611E-2</v>
      </c>
    </row>
    <row r="968" spans="9:10">
      <c r="I968" s="94">
        <f t="shared" si="33"/>
        <v>1500.2163800000912</v>
      </c>
      <c r="J968" s="173">
        <f t="shared" si="32"/>
        <v>6.1145762527176198E-2</v>
      </c>
    </row>
    <row r="969" spans="9:10">
      <c r="I969" s="94">
        <f t="shared" si="33"/>
        <v>1500.2167000000914</v>
      </c>
      <c r="J969" s="173">
        <f t="shared" si="32"/>
        <v>5.9602204601127896E-2</v>
      </c>
    </row>
    <row r="970" spans="9:10">
      <c r="I970" s="94">
        <f t="shared" si="33"/>
        <v>1500.2170200000915</v>
      </c>
      <c r="J970" s="173">
        <f t="shared" si="32"/>
        <v>5.8093893979198202E-2</v>
      </c>
    </row>
    <row r="971" spans="9:10">
      <c r="I971" s="94">
        <f t="shared" si="33"/>
        <v>1500.2173400000916</v>
      </c>
      <c r="J971" s="173">
        <f t="shared" si="32"/>
        <v>5.6620129297714587E-2</v>
      </c>
    </row>
    <row r="972" spans="9:10">
      <c r="I972" s="94">
        <f t="shared" si="33"/>
        <v>1500.2176600000917</v>
      </c>
      <c r="J972" s="173">
        <f t="shared" si="32"/>
        <v>5.5180220415322612E-2</v>
      </c>
    </row>
    <row r="973" spans="9:10">
      <c r="I973" s="94">
        <f t="shared" si="33"/>
        <v>1500.2179800000918</v>
      </c>
      <c r="J973" s="173">
        <f t="shared" si="32"/>
        <v>5.3773488302713605E-2</v>
      </c>
    </row>
    <row r="974" spans="9:10">
      <c r="I974" s="94">
        <f t="shared" si="33"/>
        <v>1500.2183000000919</v>
      </c>
      <c r="J974" s="173">
        <f t="shared" si="32"/>
        <v>5.2399264931643541E-2</v>
      </c>
    </row>
    <row r="975" spans="9:10">
      <c r="I975" s="94">
        <f t="shared" si="33"/>
        <v>1500.218620000092</v>
      </c>
      <c r="J975" s="173">
        <f t="shared" si="32"/>
        <v>5.1056893163301864E-2</v>
      </c>
    </row>
    <row r="976" spans="9:10">
      <c r="I976" s="94">
        <f t="shared" si="33"/>
        <v>1500.2189400000921</v>
      </c>
      <c r="J976" s="173">
        <f t="shared" si="32"/>
        <v>4.9745726636090344E-2</v>
      </c>
    </row>
    <row r="977" spans="9:10">
      <c r="I977" s="94">
        <f t="shared" si="33"/>
        <v>1500.2192600000922</v>
      </c>
      <c r="J977" s="173">
        <f t="shared" si="32"/>
        <v>4.8465129652868713E-2</v>
      </c>
    </row>
    <row r="978" spans="9:10">
      <c r="I978" s="94">
        <f t="shared" si="33"/>
        <v>1500.2195800000923</v>
      </c>
      <c r="J978" s="173">
        <f t="shared" si="32"/>
        <v>4.7214477067723894E-2</v>
      </c>
    </row>
    <row r="979" spans="9:10">
      <c r="I979" s="94">
        <f t="shared" si="33"/>
        <v>1500.2199000000924</v>
      </c>
      <c r="J979" s="173">
        <f t="shared" si="32"/>
        <v>4.5993154172318439E-2</v>
      </c>
    </row>
    <row r="980" spans="9:10">
      <c r="I980" s="94">
        <f t="shared" si="33"/>
        <v>1500.2202200000925</v>
      </c>
      <c r="J980" s="173">
        <f t="shared" si="32"/>
        <v>4.4800556581870342E-2</v>
      </c>
    </row>
    <row r="981" spans="9:10">
      <c r="I981" s="94">
        <f t="shared" si="33"/>
        <v>1500.2205400000926</v>
      </c>
      <c r="J981" s="173">
        <f t="shared" si="32"/>
        <v>4.3636090120819482E-2</v>
      </c>
    </row>
    <row r="982" spans="9:10">
      <c r="I982" s="94">
        <f t="shared" si="33"/>
        <v>1500.2208600000927</v>
      </c>
      <c r="J982" s="173">
        <f t="shared" si="32"/>
        <v>4.2499170708230109E-2</v>
      </c>
    </row>
    <row r="983" spans="9:10">
      <c r="I983" s="94">
        <f t="shared" si="33"/>
        <v>1500.2211800000928</v>
      </c>
      <c r="J983" s="173">
        <f t="shared" si="32"/>
        <v>4.1389224242980187E-2</v>
      </c>
    </row>
    <row r="984" spans="9:10">
      <c r="I984" s="94">
        <f t="shared" si="33"/>
        <v>1500.2215000000929</v>
      </c>
      <c r="J984" s="173">
        <f t="shared" si="32"/>
        <v>4.0305686488787372E-2</v>
      </c>
    </row>
    <row r="985" spans="9:10">
      <c r="I985" s="94">
        <f t="shared" si="33"/>
        <v>1500.221820000093</v>
      </c>
      <c r="J985" s="173">
        <f t="shared" si="32"/>
        <v>3.9248002959118379E-2</v>
      </c>
    </row>
    <row r="986" spans="9:10">
      <c r="I986" s="94">
        <f t="shared" si="33"/>
        <v>1500.2221400000931</v>
      </c>
      <c r="J986" s="173">
        <f t="shared" si="32"/>
        <v>3.8215628802029264E-2</v>
      </c>
    </row>
    <row r="987" spans="9:10">
      <c r="I987" s="94">
        <f t="shared" si="33"/>
        <v>1500.2224600000932</v>
      </c>
      <c r="J987" s="173">
        <f t="shared" si="32"/>
        <v>3.7208028684981409E-2</v>
      </c>
    </row>
    <row r="988" spans="9:10">
      <c r="I988" s="94">
        <f t="shared" si="33"/>
        <v>1500.2227800000933</v>
      </c>
      <c r="J988" s="173">
        <f t="shared" si="32"/>
        <v>3.6224676679678006E-2</v>
      </c>
    </row>
    <row r="989" spans="9:10">
      <c r="I989" s="94">
        <f t="shared" si="33"/>
        <v>1500.2231000000934</v>
      </c>
      <c r="J989" s="173">
        <f t="shared" si="32"/>
        <v>3.5265056146963562E-2</v>
      </c>
    </row>
    <row r="990" spans="9:10">
      <c r="I990" s="94">
        <f t="shared" si="33"/>
        <v>1500.2234200000935</v>
      </c>
      <c r="J990" s="173">
        <f t="shared" si="32"/>
        <v>3.4328659621829447E-2</v>
      </c>
    </row>
    <row r="991" spans="9:10">
      <c r="I991" s="94">
        <f t="shared" si="33"/>
        <v>1500.2237400000936</v>
      </c>
      <c r="J991" s="173">
        <f t="shared" si="32"/>
        <v>3.3414988698564518E-2</v>
      </c>
    </row>
    <row r="992" spans="9:10">
      <c r="I992" s="94">
        <f t="shared" si="33"/>
        <v>1500.2240600000937</v>
      </c>
      <c r="J992" s="173">
        <f t="shared" si="32"/>
        <v>3.2523553916092462E-2</v>
      </c>
    </row>
    <row r="993" spans="9:10">
      <c r="I993" s="94">
        <f t="shared" si="33"/>
        <v>1500.2243800000938</v>
      </c>
      <c r="J993" s="173">
        <f t="shared" si="32"/>
        <v>3.1653874643532712E-2</v>
      </c>
    </row>
    <row r="994" spans="9:10">
      <c r="I994" s="94">
        <f t="shared" si="33"/>
        <v>1500.2247000000939</v>
      </c>
      <c r="J994" s="173">
        <f t="shared" si="32"/>
        <v>3.0805478966023335E-2</v>
      </c>
    </row>
    <row r="995" spans="9:10">
      <c r="I995" s="94">
        <f t="shared" si="33"/>
        <v>1500.225020000094</v>
      </c>
      <c r="J995" s="173">
        <f t="shared" si="32"/>
        <v>2.9977903570841711E-2</v>
      </c>
    </row>
    <row r="996" spans="9:10">
      <c r="I996" s="94">
        <f t="shared" si="33"/>
        <v>1500.2253400000941</v>
      </c>
      <c r="J996" s="173">
        <f t="shared" si="32"/>
        <v>2.9170693633858359E-2</v>
      </c>
    </row>
    <row r="997" spans="9:10">
      <c r="I997" s="94">
        <f t="shared" si="33"/>
        <v>1500.2256600000942</v>
      </c>
      <c r="J997" s="173">
        <f t="shared" si="32"/>
        <v>2.8383402706357811E-2</v>
      </c>
    </row>
    <row r="998" spans="9:10">
      <c r="I998" s="94">
        <f t="shared" si="33"/>
        <v>1500.2259800000943</v>
      </c>
      <c r="J998" s="173">
        <f t="shared" si="32"/>
        <v>2.7615592602259879E-2</v>
      </c>
    </row>
    <row r="999" spans="9:10">
      <c r="I999" s="94">
        <f t="shared" si="33"/>
        <v>1500.2263000000944</v>
      </c>
      <c r="J999" s="173">
        <f t="shared" si="32"/>
        <v>2.686683328577286E-2</v>
      </c>
    </row>
    <row r="1000" spans="9:10">
      <c r="I1000" s="94">
        <f t="shared" si="33"/>
        <v>1500.2266200000945</v>
      </c>
      <c r="J1000" s="173">
        <f t="shared" si="32"/>
        <v>2.6136702759509686E-2</v>
      </c>
    </row>
    <row r="1001" spans="9:10">
      <c r="I1001" s="94">
        <f t="shared" si="33"/>
        <v>1500.2269400000946</v>
      </c>
      <c r="J1001" s="173">
        <f t="shared" si="32"/>
        <v>2.5424786953097193E-2</v>
      </c>
    </row>
    <row r="1002" spans="9:10">
      <c r="I1002" s="94">
        <f t="shared" si="33"/>
        <v>1500.2272600000947</v>
      </c>
      <c r="J1002" s="173">
        <f t="shared" si="32"/>
        <v>2.4730679612306877E-2</v>
      </c>
    </row>
    <row r="1003" spans="9:10">
      <c r="I1003" s="94">
        <f t="shared" si="33"/>
        <v>1500.2275800000948</v>
      </c>
      <c r="J1003" s="173">
        <f t="shared" si="32"/>
        <v>2.4053982188735234E-2</v>
      </c>
    </row>
    <row r="1004" spans="9:10">
      <c r="I1004" s="94">
        <f t="shared" si="33"/>
        <v>1500.2279000000949</v>
      </c>
      <c r="J1004" s="173">
        <f t="shared" si="32"/>
        <v>2.3394303730060427E-2</v>
      </c>
    </row>
    <row r="1005" spans="9:10">
      <c r="I1005" s="94">
        <f t="shared" si="33"/>
        <v>1500.228220000095</v>
      </c>
      <c r="J1005" s="173">
        <f t="shared" si="32"/>
        <v>2.2751260770900873E-2</v>
      </c>
    </row>
    <row r="1006" spans="9:10">
      <c r="I1006" s="94">
        <f t="shared" si="33"/>
        <v>1500.2285400000951</v>
      </c>
      <c r="J1006" s="173">
        <f t="shared" si="32"/>
        <v>2.2124477224301269E-2</v>
      </c>
    </row>
    <row r="1007" spans="9:10">
      <c r="I1007" s="94">
        <f t="shared" si="33"/>
        <v>1500.2288600000952</v>
      </c>
      <c r="J1007" s="173">
        <f t="shared" si="32"/>
        <v>2.1513584273869103E-2</v>
      </c>
    </row>
    <row r="1008" spans="9:10">
      <c r="I1008" s="94">
        <f t="shared" si="33"/>
        <v>1500.2291800000953</v>
      </c>
      <c r="J1008" s="173">
        <f t="shared" si="32"/>
        <v>2.0918220266585252E-2</v>
      </c>
    </row>
    <row r="1009" spans="9:10">
      <c r="I1009" s="94">
        <f t="shared" si="33"/>
        <v>1500.2295000000954</v>
      </c>
      <c r="J1009" s="173">
        <f t="shared" si="32"/>
        <v>2.0338030606310242E-2</v>
      </c>
    </row>
    <row r="1010" spans="9:10">
      <c r="I1010" s="94">
        <f t="shared" si="33"/>
        <v>1500.2298200000955</v>
      </c>
      <c r="J1010" s="173">
        <f t="shared" si="32"/>
        <v>1.9772667648007725E-2</v>
      </c>
    </row>
    <row r="1011" spans="9:10">
      <c r="I1011" s="94">
        <f t="shared" si="33"/>
        <v>1500.2301400000956</v>
      </c>
      <c r="J1011" s="173">
        <f t="shared" si="32"/>
        <v>1.9221790592705124E-2</v>
      </c>
    </row>
    <row r="1012" spans="9:10">
      <c r="I1012" s="94">
        <f t="shared" si="33"/>
        <v>1500.2304600000957</v>
      </c>
      <c r="J1012" s="173">
        <f t="shared" si="32"/>
        <v>1.8685065383210474E-2</v>
      </c>
    </row>
    <row r="1013" spans="9:10">
      <c r="I1013" s="94">
        <f t="shared" si="33"/>
        <v>1500.2307800000958</v>
      </c>
      <c r="J1013" s="173">
        <f t="shared" si="32"/>
        <v>1.8162164600604807E-2</v>
      </c>
    </row>
    <row r="1014" spans="9:10">
      <c r="I1014" s="94">
        <f t="shared" si="33"/>
        <v>1500.2311000000959</v>
      </c>
      <c r="J1014" s="173">
        <f t="shared" si="32"/>
        <v>1.765276736152644E-2</v>
      </c>
    </row>
    <row r="1015" spans="9:10">
      <c r="I1015" s="94">
        <f t="shared" si="33"/>
        <v>1500.231420000096</v>
      </c>
      <c r="J1015" s="173">
        <f t="shared" si="32"/>
        <v>1.7156559216265188E-2</v>
      </c>
    </row>
    <row r="1016" spans="9:10">
      <c r="I1016" s="94">
        <f t="shared" si="33"/>
        <v>1500.2317400000961</v>
      </c>
      <c r="J1016" s="173">
        <f t="shared" si="32"/>
        <v>1.6673232047681473E-2</v>
      </c>
    </row>
    <row r="1017" spans="9:10">
      <c r="I1017" s="94">
        <f t="shared" si="33"/>
        <v>1500.2320600000962</v>
      </c>
      <c r="J1017" s="173">
        <f t="shared" si="32"/>
        <v>1.6202483970965863E-2</v>
      </c>
    </row>
    <row r="1018" spans="9:10">
      <c r="I1018" s="94">
        <f t="shared" si="33"/>
        <v>1500.2323800000963</v>
      </c>
      <c r="J1018" s="173">
        <f t="shared" si="32"/>
        <v>1.5744019234253465E-2</v>
      </c>
    </row>
    <row r="1019" spans="9:10">
      <c r="I1019" s="94">
        <f t="shared" si="33"/>
        <v>1500.2327000000964</v>
      </c>
      <c r="J1019" s="173">
        <f t="shared" si="32"/>
        <v>1.5297548120106407E-2</v>
      </c>
    </row>
    <row r="1020" spans="9:10">
      <c r="I1020" s="94">
        <f t="shared" si="33"/>
        <v>1500.2330200000965</v>
      </c>
      <c r="J1020" s="173">
        <f t="shared" si="32"/>
        <v>1.4862786847877358E-2</v>
      </c>
    </row>
    <row r="1021" spans="9:10">
      <c r="I1021" s="94">
        <f t="shared" si="33"/>
        <v>1500.2333400000966</v>
      </c>
      <c r="J1021" s="173">
        <f t="shared" si="32"/>
        <v>1.4439457476966247E-2</v>
      </c>
    </row>
    <row r="1022" spans="9:10">
      <c r="I1022" s="94">
        <f t="shared" si="33"/>
        <v>1500.2336600000967</v>
      </c>
      <c r="J1022" s="173">
        <f t="shared" si="32"/>
        <v>1.4027287810981089E-2</v>
      </c>
    </row>
    <row r="1023" spans="9:10">
      <c r="I1023" s="94">
        <f t="shared" si="33"/>
        <v>1500.2339800000968</v>
      </c>
      <c r="J1023" s="173">
        <f t="shared" si="32"/>
        <v>1.3626011302813906E-2</v>
      </c>
    </row>
    <row r="1024" spans="9:10">
      <c r="I1024" s="94">
        <f t="shared" si="33"/>
        <v>1500.2343000000969</v>
      </c>
      <c r="J1024" s="173">
        <f t="shared" si="32"/>
        <v>1.3235366960641442E-2</v>
      </c>
    </row>
    <row r="1025" spans="9:10">
      <c r="I1025" s="94">
        <f t="shared" si="33"/>
        <v>1500.234620000097</v>
      </c>
      <c r="J1025" s="173">
        <f t="shared" si="32"/>
        <v>1.2855099254859734E-2</v>
      </c>
    </row>
    <row r="1026" spans="9:10">
      <c r="I1026" s="94">
        <f t="shared" si="33"/>
        <v>1500.2349400000971</v>
      </c>
      <c r="J1026" s="173">
        <f t="shared" si="32"/>
        <v>1.2484958025961203E-2</v>
      </c>
    </row>
    <row r="1027" spans="9:10">
      <c r="I1027" s="94">
        <f t="shared" si="33"/>
        <v>1500.2352600000972</v>
      </c>
      <c r="J1027" s="173">
        <f t="shared" si="32"/>
        <v>1.2124698393362084E-2</v>
      </c>
    </row>
    <row r="1028" spans="9:10">
      <c r="I1028" s="94">
        <f t="shared" si="33"/>
        <v>1500.2355800000973</v>
      </c>
      <c r="J1028" s="173">
        <f t="shared" si="32"/>
        <v>1.1774080665187356E-2</v>
      </c>
    </row>
    <row r="1029" spans="9:10">
      <c r="I1029" s="94">
        <f t="shared" si="33"/>
        <v>1500.2359000000974</v>
      </c>
      <c r="J1029" s="173">
        <f t="shared" ref="J1029" si="34">EXP(-((I1029-$C$8)^2)/(2*$C$7^2))/(SQRT(2*PI())*$C$7)</f>
        <v>1.1432870249019712E-2</v>
      </c>
    </row>
    <row r="1030" spans="9:10">
      <c r="I1030" s="94">
        <f t="shared" ref="I1030:I1068" si="35">I1029+$J$65</f>
        <v>1500.2362200000975</v>
      </c>
      <c r="J1030" s="173">
        <f t="shared" ref="J1030:J1068" si="36">EXP(-((I1030-$C$8)^2)/(2*$C$7^2))/(SQRT(2*PI())*$C$7)</f>
        <v>1.1100837563618642E-2</v>
      </c>
    </row>
    <row r="1031" spans="9:10">
      <c r="I1031" s="94">
        <f t="shared" si="35"/>
        <v>1500.2365400000976</v>
      </c>
      <c r="J1031" s="173">
        <f t="shared" si="36"/>
        <v>1.0777757951614866E-2</v>
      </c>
    </row>
    <row r="1032" spans="9:10">
      <c r="I1032" s="94">
        <f t="shared" si="35"/>
        <v>1500.2368600000977</v>
      </c>
      <c r="J1032" s="173">
        <f t="shared" si="36"/>
        <v>1.0463411593184906E-2</v>
      </c>
    </row>
    <row r="1033" spans="9:10">
      <c r="I1033" s="94">
        <f t="shared" si="35"/>
        <v>1500.2371800000979</v>
      </c>
      <c r="J1033" s="173">
        <f t="shared" si="36"/>
        <v>1.0157583420710081E-2</v>
      </c>
    </row>
    <row r="1034" spans="9:10">
      <c r="I1034" s="94">
        <f t="shared" si="35"/>
        <v>1500.237500000098</v>
      </c>
      <c r="J1034" s="173">
        <f t="shared" si="36"/>
        <v>9.8600630344234733E-3</v>
      </c>
    </row>
    <row r="1035" spans="9:10">
      <c r="I1035" s="94">
        <f t="shared" si="35"/>
        <v>1500.2378200000981</v>
      </c>
      <c r="J1035" s="173">
        <f t="shared" si="36"/>
        <v>9.5706446190479359E-3</v>
      </c>
    </row>
    <row r="1036" spans="9:10">
      <c r="I1036" s="94">
        <f t="shared" si="35"/>
        <v>1500.2381400000982</v>
      </c>
      <c r="J1036" s="173">
        <f t="shared" si="36"/>
        <v>9.2891268614279099E-3</v>
      </c>
    </row>
    <row r="1037" spans="9:10">
      <c r="I1037" s="94">
        <f t="shared" si="35"/>
        <v>1500.2384600000983</v>
      </c>
      <c r="J1037" s="173">
        <f t="shared" si="36"/>
        <v>9.015312869156843E-3</v>
      </c>
    </row>
    <row r="1038" spans="9:10">
      <c r="I1038" s="94">
        <f t="shared" si="35"/>
        <v>1500.2387800000984</v>
      </c>
      <c r="J1038" s="173">
        <f t="shared" si="36"/>
        <v>8.7490100902019672E-3</v>
      </c>
    </row>
    <row r="1039" spans="9:10">
      <c r="I1039" s="94">
        <f t="shared" si="35"/>
        <v>1500.2391000000985</v>
      </c>
      <c r="J1039" s="173">
        <f t="shared" si="36"/>
        <v>8.4900302335273962E-3</v>
      </c>
    </row>
    <row r="1040" spans="9:10">
      <c r="I1040" s="94">
        <f t="shared" si="35"/>
        <v>1500.2394200000986</v>
      </c>
      <c r="J1040" s="173">
        <f t="shared" si="36"/>
        <v>8.2381891907161928E-3</v>
      </c>
    </row>
    <row r="1041" spans="9:10">
      <c r="I1041" s="94">
        <f t="shared" si="35"/>
        <v>1500.2397400000987</v>
      </c>
      <c r="J1041" s="173">
        <f t="shared" si="36"/>
        <v>7.9933069585915902E-3</v>
      </c>
    </row>
    <row r="1042" spans="9:10">
      <c r="I1042" s="94">
        <f t="shared" si="35"/>
        <v>1500.2400600000988</v>
      </c>
      <c r="J1042" s="173">
        <f t="shared" si="36"/>
        <v>7.7552075628369178E-3</v>
      </c>
    </row>
    <row r="1043" spans="9:10">
      <c r="I1043" s="94">
        <f t="shared" si="35"/>
        <v>1500.2403800000989</v>
      </c>
      <c r="J1043" s="173">
        <f t="shared" si="36"/>
        <v>7.5237189826136436E-3</v>
      </c>
    </row>
    <row r="1044" spans="9:10">
      <c r="I1044" s="94">
        <f t="shared" si="35"/>
        <v>1500.240700000099</v>
      </c>
      <c r="J1044" s="173">
        <f t="shared" si="36"/>
        <v>7.2986730761763234E-3</v>
      </c>
    </row>
    <row r="1045" spans="9:10">
      <c r="I1045" s="94">
        <f t="shared" si="35"/>
        <v>1500.2410200000991</v>
      </c>
      <c r="J1045" s="173">
        <f t="shared" si="36"/>
        <v>7.0799055074828856E-3</v>
      </c>
    </row>
    <row r="1046" spans="9:10">
      <c r="I1046" s="94">
        <f t="shared" si="35"/>
        <v>1500.2413400000992</v>
      </c>
      <c r="J1046" s="173">
        <f t="shared" si="36"/>
        <v>6.8672556737982898E-3</v>
      </c>
    </row>
    <row r="1047" spans="9:10">
      <c r="I1047" s="94">
        <f t="shared" si="35"/>
        <v>1500.2416600000993</v>
      </c>
      <c r="J1047" s="173">
        <f t="shared" si="36"/>
        <v>6.6605666342893013E-3</v>
      </c>
    </row>
    <row r="1048" spans="9:10">
      <c r="I1048" s="94">
        <f t="shared" si="35"/>
        <v>1500.2419800000994</v>
      </c>
      <c r="J1048" s="173">
        <f t="shared" si="36"/>
        <v>6.45968503960756E-3</v>
      </c>
    </row>
    <row r="1049" spans="9:10">
      <c r="I1049" s="94">
        <f t="shared" si="35"/>
        <v>1500.2423000000995</v>
      </c>
      <c r="J1049" s="173">
        <f t="shared" si="36"/>
        <v>6.2644610624580013E-3</v>
      </c>
    </row>
    <row r="1050" spans="9:10">
      <c r="I1050" s="94">
        <f t="shared" si="35"/>
        <v>1500.2426200000996</v>
      </c>
      <c r="J1050" s="173">
        <f t="shared" si="36"/>
        <v>6.0747483291491815E-3</v>
      </c>
    </row>
    <row r="1051" spans="9:10">
      <c r="I1051" s="94">
        <f t="shared" si="35"/>
        <v>1500.2429400000997</v>
      </c>
      <c r="J1051" s="173">
        <f t="shared" si="36"/>
        <v>5.8904038521217523E-3</v>
      </c>
    </row>
    <row r="1052" spans="9:10">
      <c r="I1052" s="94">
        <f t="shared" si="35"/>
        <v>1500.2432600000998</v>
      </c>
      <c r="J1052" s="173">
        <f t="shared" si="36"/>
        <v>5.7112879634510956E-3</v>
      </c>
    </row>
    <row r="1053" spans="9:10">
      <c r="I1053" s="94">
        <f t="shared" si="35"/>
        <v>1500.2435800000999</v>
      </c>
      <c r="J1053" s="173">
        <f t="shared" si="36"/>
        <v>5.5372642493197359E-3</v>
      </c>
    </row>
    <row r="1054" spans="9:10">
      <c r="I1054" s="94">
        <f t="shared" si="35"/>
        <v>1500.2439000001</v>
      </c>
      <c r="J1054" s="173">
        <f t="shared" si="36"/>
        <v>5.3681994854548635E-3</v>
      </c>
    </row>
    <row r="1055" spans="9:10">
      <c r="I1055" s="94">
        <f t="shared" si="35"/>
        <v>1500.2442200001001</v>
      </c>
      <c r="J1055" s="173">
        <f t="shared" si="36"/>
        <v>5.2039635735260529E-3</v>
      </c>
    </row>
    <row r="1056" spans="9:10">
      <c r="I1056" s="94">
        <f t="shared" si="35"/>
        <v>1500.2445400001002</v>
      </c>
      <c r="J1056" s="173">
        <f t="shared" si="36"/>
        <v>5.0444294784979769E-3</v>
      </c>
    </row>
    <row r="1057" spans="9:10">
      <c r="I1057" s="94">
        <f t="shared" si="35"/>
        <v>1500.2448600001003</v>
      </c>
      <c r="J1057" s="173">
        <f t="shared" si="36"/>
        <v>4.8894731669325972E-3</v>
      </c>
    </row>
    <row r="1058" spans="9:10">
      <c r="I1058" s="94">
        <f t="shared" si="35"/>
        <v>1500.2451800001004</v>
      </c>
      <c r="J1058" s="173">
        <f t="shared" si="36"/>
        <v>4.7389735462351921E-3</v>
      </c>
    </row>
    <row r="1059" spans="9:10">
      <c r="I1059" s="94">
        <f t="shared" si="35"/>
        <v>1500.2455000001005</v>
      </c>
      <c r="J1059" s="173">
        <f t="shared" si="36"/>
        <v>4.5928124048381638E-3</v>
      </c>
    </row>
    <row r="1060" spans="9:10">
      <c r="I1060" s="94">
        <f t="shared" si="35"/>
        <v>1500.2458200001006</v>
      </c>
      <c r="J1060" s="173">
        <f t="shared" si="36"/>
        <v>4.4508743533165076E-3</v>
      </c>
    </row>
    <row r="1061" spans="9:10">
      <c r="I1061" s="94">
        <f t="shared" si="35"/>
        <v>1500.2461400001007</v>
      </c>
      <c r="J1061" s="173">
        <f t="shared" si="36"/>
        <v>4.3130467664284754E-3</v>
      </c>
    </row>
    <row r="1062" spans="9:10">
      <c r="I1062" s="94">
        <f t="shared" si="35"/>
        <v>1500.2464600001008</v>
      </c>
      <c r="J1062" s="173">
        <f t="shared" si="36"/>
        <v>4.1792197260748553E-3</v>
      </c>
    </row>
    <row r="1063" spans="9:10">
      <c r="I1063" s="94">
        <f t="shared" si="35"/>
        <v>1500.2467800001009</v>
      </c>
      <c r="J1063" s="173">
        <f t="shared" si="36"/>
        <v>4.049285965169994E-3</v>
      </c>
    </row>
    <row r="1064" spans="9:10">
      <c r="I1064" s="94">
        <f t="shared" si="35"/>
        <v>1500.247100000101</v>
      </c>
      <c r="J1064" s="173">
        <f t="shared" si="36"/>
        <v>3.9231408124175606E-3</v>
      </c>
    </row>
    <row r="1065" spans="9:10">
      <c r="I1065" s="94">
        <f t="shared" si="35"/>
        <v>1500.2474200001011</v>
      </c>
      <c r="J1065" s="173">
        <f t="shared" si="36"/>
        <v>3.8006821379838926E-3</v>
      </c>
    </row>
    <row r="1066" spans="9:10">
      <c r="I1066" s="94">
        <f t="shared" si="35"/>
        <v>1500.2477400001012</v>
      </c>
      <c r="J1066" s="173">
        <f t="shared" si="36"/>
        <v>3.681810300061511E-3</v>
      </c>
    </row>
    <row r="1067" spans="9:10">
      <c r="I1067" s="94">
        <f t="shared" si="35"/>
        <v>1500.2480600001013</v>
      </c>
      <c r="J1067" s="173">
        <f t="shared" si="36"/>
        <v>3.5664280923152487E-3</v>
      </c>
    </row>
    <row r="1068" spans="9:10">
      <c r="I1068" s="94">
        <f t="shared" si="35"/>
        <v>1500.2483800001014</v>
      </c>
      <c r="J1068" s="173">
        <f t="shared" si="36"/>
        <v>3.4544406922033845E-3</v>
      </c>
    </row>
  </sheetData>
  <sheetProtection formatCells="0"/>
  <mergeCells count="8">
    <mergeCell ref="I67:J67"/>
    <mergeCell ref="L73:R73"/>
    <mergeCell ref="B3:C3"/>
    <mergeCell ref="F3:G3"/>
    <mergeCell ref="F4:F5"/>
    <mergeCell ref="G4:G5"/>
    <mergeCell ref="B15:C15"/>
    <mergeCell ref="I16:K16"/>
  </mergeCells>
  <conditionalFormatting sqref="J4">
    <cfRule type="expression" dxfId="24" priority="14">
      <formula>#REF!="U95 SINGLE SIDED (+ USL)"</formula>
    </cfRule>
  </conditionalFormatting>
  <conditionalFormatting sqref="K4">
    <cfRule type="expression" dxfId="23" priority="12">
      <formula>#REF!="U95 SINGLE SIDED (+ USL)"</formula>
    </cfRule>
  </conditionalFormatting>
  <conditionalFormatting sqref="K8">
    <cfRule type="expression" dxfId="22" priority="15">
      <formula>#REF!="ANSI Z540.3 Method 6"</formula>
    </cfRule>
  </conditionalFormatting>
  <dataValidations count="1">
    <dataValidation type="list" allowBlank="1" showInputMessage="1" showErrorMessage="1" sqref="C16" xr:uid="{AA6C79D8-50CD-4D39-A41E-8CBB2C7F7CBF}">
      <formula1>$F$6:$F$21</formula1>
    </dataValidation>
  </dataValidations>
  <pageMargins left="0.75" right="0.75" top="1" bottom="1" header="0.5" footer="0.5"/>
  <pageSetup scale="6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5121" r:id="rId4">
          <objectPr defaultSize="0" autoPict="0" r:id="rId5">
            <anchor moveWithCells="1">
              <from>
                <xdr:col>16</xdr:col>
                <xdr:colOff>247650</xdr:colOff>
                <xdr:row>59</xdr:row>
                <xdr:rowOff>28575</xdr:rowOff>
              </from>
              <to>
                <xdr:col>19</xdr:col>
                <xdr:colOff>381000</xdr:colOff>
                <xdr:row>62</xdr:row>
                <xdr:rowOff>123825</xdr:rowOff>
              </to>
            </anchor>
          </objectPr>
        </oleObject>
      </mc:Choice>
      <mc:Fallback>
        <oleObject progId="Equation.3" shapeId="512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1BDF9-84BE-4DDC-B709-805D9912A6CE}">
  <sheetPr>
    <tabColor rgb="FFFF0000"/>
  </sheetPr>
  <dimension ref="B2:S29"/>
  <sheetViews>
    <sheetView workbookViewId="0">
      <selection activeCell="B15" sqref="B15"/>
    </sheetView>
  </sheetViews>
  <sheetFormatPr defaultRowHeight="15"/>
  <cols>
    <col min="2" max="2" width="47.42578125" bestFit="1" customWidth="1"/>
    <col min="3" max="3" width="15.85546875" customWidth="1"/>
    <col min="4" max="4" width="8.85546875" customWidth="1"/>
    <col min="6" max="6" width="21.42578125" customWidth="1"/>
    <col min="7" max="7" width="22.42578125" bestFit="1" customWidth="1"/>
    <col min="9" max="9" width="12.7109375" hidden="1" customWidth="1"/>
    <col min="10" max="10" width="12.7109375" customWidth="1"/>
    <col min="11" max="11" width="15.7109375" bestFit="1" customWidth="1"/>
    <col min="12" max="12" width="14.140625" bestFit="1" customWidth="1"/>
    <col min="13" max="13" width="22.140625" customWidth="1"/>
    <col min="14" max="14" width="8.85546875" customWidth="1"/>
    <col min="20" max="20" width="12.7109375" bestFit="1" customWidth="1"/>
    <col min="24" max="24" width="22.42578125" customWidth="1"/>
  </cols>
  <sheetData>
    <row r="2" spans="2:19" ht="15.75" thickBot="1"/>
    <row r="3" spans="2:19" ht="16.5" thickBot="1">
      <c r="B3" s="420" t="s">
        <v>61</v>
      </c>
      <c r="C3" s="421"/>
      <c r="F3" s="431" t="s">
        <v>162</v>
      </c>
      <c r="G3" s="432"/>
    </row>
    <row r="4" spans="2:19" ht="16.5" thickBot="1">
      <c r="B4" s="10" t="s">
        <v>60</v>
      </c>
      <c r="C4" s="410">
        <v>0.999</v>
      </c>
      <c r="F4" s="205" t="s">
        <v>59</v>
      </c>
      <c r="G4" s="7" t="s">
        <v>58</v>
      </c>
    </row>
    <row r="5" spans="2:19" ht="15.75">
      <c r="B5" s="11" t="s">
        <v>13</v>
      </c>
      <c r="C5" s="47">
        <v>75</v>
      </c>
      <c r="F5" s="220">
        <v>0.5</v>
      </c>
      <c r="G5" s="7">
        <f>NORMSINV(F5)</f>
        <v>0</v>
      </c>
    </row>
    <row r="6" spans="2:19" ht="15.75">
      <c r="B6" s="11" t="s">
        <v>6</v>
      </c>
      <c r="C6" s="47">
        <v>0.02</v>
      </c>
      <c r="F6" s="221">
        <v>0.7</v>
      </c>
      <c r="G6" s="7">
        <f>NORMSINV(F6)</f>
        <v>0.52440051270804078</v>
      </c>
    </row>
    <row r="7" spans="2:19" ht="16.5" thickBot="1">
      <c r="B7" s="13" t="str">
        <f>_xlfn.CONCAT(C4*100, " % Acceptence Threshold")</f>
        <v>99.9 % Acceptence Threshold</v>
      </c>
      <c r="C7" s="9">
        <f>C5/(1-(C6*NORMSINV(C4)))</f>
        <v>79.940707114033714</v>
      </c>
      <c r="F7" s="221">
        <v>0.75</v>
      </c>
      <c r="G7" s="7">
        <f t="shared" ref="G7:G16" si="0">NORMSINV(F7)</f>
        <v>0.67448975019608193</v>
      </c>
    </row>
    <row r="8" spans="2:19" ht="16.5" thickBot="1">
      <c r="B8" s="50" t="s">
        <v>140</v>
      </c>
      <c r="C8" s="232">
        <f>1-C4</f>
        <v>1.0000000000000009E-3</v>
      </c>
      <c r="F8" s="221">
        <v>0.85</v>
      </c>
      <c r="G8" s="7">
        <f t="shared" si="0"/>
        <v>1.0364333894937898</v>
      </c>
    </row>
    <row r="9" spans="2:19" ht="15.75">
      <c r="F9" s="221">
        <v>0.9</v>
      </c>
      <c r="G9" s="7">
        <f t="shared" si="0"/>
        <v>1.2815515655446006</v>
      </c>
    </row>
    <row r="10" spans="2:19" ht="15.75">
      <c r="F10" s="221">
        <v>0.95</v>
      </c>
      <c r="G10" s="7">
        <f t="shared" si="0"/>
        <v>1.6448536269514715</v>
      </c>
    </row>
    <row r="11" spans="2:19" ht="15.75">
      <c r="F11" s="221">
        <v>0.95450000000000002</v>
      </c>
      <c r="G11" s="7">
        <f t="shared" si="0"/>
        <v>1.6901461375274702</v>
      </c>
      <c r="S11" s="22"/>
    </row>
    <row r="12" spans="2:19" ht="15.75">
      <c r="F12" s="221">
        <v>0.97724999999999995</v>
      </c>
      <c r="G12" s="7">
        <f t="shared" si="0"/>
        <v>2.0000024438996027</v>
      </c>
      <c r="S12" s="22"/>
    </row>
    <row r="13" spans="2:19" ht="15.75">
      <c r="F13" s="221">
        <v>0.98</v>
      </c>
      <c r="G13" s="7">
        <f t="shared" si="0"/>
        <v>2.0537489106318221</v>
      </c>
      <c r="S13" s="22"/>
    </row>
    <row r="14" spans="2:19" ht="15.75">
      <c r="F14" s="221">
        <v>0.99</v>
      </c>
      <c r="G14" s="7">
        <f t="shared" si="0"/>
        <v>2.3263478740408408</v>
      </c>
      <c r="S14" s="22"/>
    </row>
    <row r="15" spans="2:19" ht="15.75">
      <c r="F15" s="221">
        <v>0.999</v>
      </c>
      <c r="G15" s="7">
        <f t="shared" si="0"/>
        <v>3.0902323061678132</v>
      </c>
    </row>
    <row r="16" spans="2:19" ht="16.5" thickBot="1">
      <c r="F16" s="222">
        <v>0.99999999900000003</v>
      </c>
      <c r="G16" s="8">
        <f t="shared" si="0"/>
        <v>5.9978070196016384</v>
      </c>
    </row>
    <row r="17" spans="9:19">
      <c r="S17" s="20"/>
    </row>
    <row r="18" spans="9:19">
      <c r="S18" s="20"/>
    </row>
    <row r="19" spans="9:19">
      <c r="S19" s="20"/>
    </row>
    <row r="20" spans="9:19">
      <c r="I20">
        <f>_xlfn.XLOOKUP(C4,F6:F16,G6:G16)</f>
        <v>3.0902323061678132</v>
      </c>
      <c r="S20" s="19"/>
    </row>
    <row r="26" spans="9:19">
      <c r="O26" s="20"/>
    </row>
    <row r="27" spans="9:19">
      <c r="O27" s="20"/>
    </row>
    <row r="28" spans="9:19">
      <c r="O28" s="20"/>
    </row>
    <row r="29" spans="9:19">
      <c r="O29" s="19"/>
    </row>
  </sheetData>
  <mergeCells count="2">
    <mergeCell ref="F3:G3"/>
    <mergeCell ref="B3:C3"/>
  </mergeCells>
  <dataValidations count="1">
    <dataValidation type="list" allowBlank="1" showInputMessage="1" showErrorMessage="1" sqref="C4" xr:uid="{3C85E85C-3C5B-4DCB-929F-A7DA698892CA}">
      <formula1>$F$5:$F$16</formula1>
    </dataValidation>
  </dataValidation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99F79-C87E-4162-BE8F-CA915ECB0D6C}">
  <sheetPr>
    <tabColor theme="9" tint="0.79998168889431442"/>
    <pageSetUpPr autoPageBreaks="0" fitToPage="1"/>
  </sheetPr>
  <dimension ref="A1:AV87"/>
  <sheetViews>
    <sheetView workbookViewId="0">
      <selection activeCell="D9" sqref="D9"/>
    </sheetView>
  </sheetViews>
  <sheetFormatPr defaultColWidth="9.140625" defaultRowHeight="12.75"/>
  <cols>
    <col min="1" max="1" width="24.140625" style="94" bestFit="1" customWidth="1"/>
    <col min="2" max="4" width="20.5703125" style="94" bestFit="1" customWidth="1"/>
    <col min="5" max="5" width="27.42578125" style="94" bestFit="1" customWidth="1"/>
    <col min="6" max="7" width="13.5703125" style="94" customWidth="1"/>
    <col min="8" max="9" width="7.7109375" style="94" customWidth="1"/>
    <col min="10" max="11" width="9.140625" style="94"/>
    <col min="12" max="12" width="9.7109375" style="94" bestFit="1" customWidth="1"/>
    <col min="13" max="13" width="9.5703125" style="94" bestFit="1" customWidth="1"/>
    <col min="14" max="14" width="17.85546875" style="94" bestFit="1" customWidth="1"/>
    <col min="15" max="15" width="10.7109375" style="94" bestFit="1" customWidth="1"/>
    <col min="16" max="16" width="10.42578125" style="94" customWidth="1"/>
    <col min="17" max="18" width="9.140625" style="94"/>
    <col min="19" max="20" width="10.5703125" style="94" bestFit="1" customWidth="1"/>
    <col min="21" max="16384" width="9.140625" style="94"/>
  </cols>
  <sheetData>
    <row r="1" spans="1:48" ht="44.25" customHeight="1" thickBot="1">
      <c r="A1" s="468" t="s">
        <v>172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70"/>
    </row>
    <row r="2" spans="1:48" ht="12.75" customHeight="1">
      <c r="A2" s="296"/>
      <c r="T2" s="297"/>
    </row>
    <row r="3" spans="1:48">
      <c r="A3" s="296"/>
      <c r="T3" s="297"/>
    </row>
    <row r="4" spans="1:48">
      <c r="A4" s="298" t="s">
        <v>173</v>
      </c>
      <c r="B4" s="299">
        <v>10000</v>
      </c>
      <c r="T4" s="297"/>
    </row>
    <row r="5" spans="1:48">
      <c r="A5" s="296" t="s">
        <v>174</v>
      </c>
      <c r="B5" s="300">
        <v>0.1</v>
      </c>
      <c r="T5" s="297"/>
    </row>
    <row r="6" spans="1:48">
      <c r="A6" s="296" t="s">
        <v>175</v>
      </c>
      <c r="B6" s="301">
        <v>5.0000000000000001E-4</v>
      </c>
      <c r="C6" s="302" t="s">
        <v>176</v>
      </c>
      <c r="T6" s="297"/>
    </row>
    <row r="7" spans="1:48">
      <c r="A7" s="296" t="s">
        <v>177</v>
      </c>
      <c r="B7" s="303" t="s">
        <v>178</v>
      </c>
      <c r="T7" s="297"/>
    </row>
    <row r="8" spans="1:48">
      <c r="A8" s="296" t="s">
        <v>179</v>
      </c>
      <c r="B8" s="304">
        <v>2.0000000000000001E-4</v>
      </c>
      <c r="C8" s="267"/>
      <c r="T8" s="297"/>
    </row>
    <row r="9" spans="1:48" ht="13.5" thickBot="1">
      <c r="A9" s="305" t="s">
        <v>218</v>
      </c>
      <c r="B9" s="306">
        <v>2</v>
      </c>
      <c r="T9" s="297"/>
    </row>
    <row r="10" spans="1:48" ht="13.5" thickBot="1">
      <c r="A10" s="296"/>
      <c r="H10" s="484" t="s">
        <v>181</v>
      </c>
      <c r="I10" s="485"/>
      <c r="P10" s="297"/>
      <c r="Q10" s="449" t="s">
        <v>182</v>
      </c>
      <c r="R10" s="451"/>
      <c r="S10" s="112"/>
      <c r="T10" s="280"/>
    </row>
    <row r="11" spans="1:48" ht="15.75" customHeight="1" thickBot="1">
      <c r="A11" s="307" t="s">
        <v>183</v>
      </c>
      <c r="B11" s="308" t="s">
        <v>184</v>
      </c>
      <c r="C11" s="308" t="s">
        <v>185</v>
      </c>
      <c r="D11" s="308" t="s">
        <v>186</v>
      </c>
      <c r="E11" s="309" t="s">
        <v>187</v>
      </c>
      <c r="F11" s="309" t="s">
        <v>188</v>
      </c>
      <c r="G11" s="309" t="s">
        <v>189</v>
      </c>
      <c r="H11" s="309" t="s">
        <v>120</v>
      </c>
      <c r="I11" s="309" t="s">
        <v>190</v>
      </c>
      <c r="J11" s="309" t="s">
        <v>191</v>
      </c>
      <c r="K11" s="309" t="s">
        <v>192</v>
      </c>
      <c r="L11" s="308" t="s">
        <v>193</v>
      </c>
      <c r="M11" s="309" t="s">
        <v>194</v>
      </c>
      <c r="N11" s="309" t="s">
        <v>195</v>
      </c>
      <c r="O11" s="309" t="s">
        <v>196</v>
      </c>
      <c r="P11" s="310" t="s">
        <v>97</v>
      </c>
      <c r="Q11" s="486" t="s">
        <v>197</v>
      </c>
      <c r="R11" s="487"/>
      <c r="S11" s="312" t="s">
        <v>120</v>
      </c>
      <c r="T11" s="311" t="s">
        <v>121</v>
      </c>
    </row>
    <row r="12" spans="1:48">
      <c r="A12" s="313">
        <f t="shared" ref="A12:A21" si="0">($B$4/10)*AR12</f>
        <v>1000</v>
      </c>
      <c r="B12" s="314">
        <v>1000</v>
      </c>
      <c r="C12" s="314">
        <v>1000.1</v>
      </c>
      <c r="D12" s="314">
        <v>1000</v>
      </c>
      <c r="E12" s="315">
        <f t="shared" ref="E12:E17" si="1">IFERROR(AVERAGE(B12:D12),"")</f>
        <v>1000.0333333333333</v>
      </c>
      <c r="F12" s="316">
        <f>IF($C$6="Reading ",($B$6*A12),($B$6*$AV$12))</f>
        <v>0.5</v>
      </c>
      <c r="G12" s="316" t="str">
        <f>IF($B$7="no","No","yes")</f>
        <v>No</v>
      </c>
      <c r="H12" s="316">
        <f>IF($B$7="no",($A12-$F12),($A12-$F12)-$B$5)</f>
        <v>999.5</v>
      </c>
      <c r="I12" s="316">
        <f>IF($B$7="no",($A12+$F12),($A12+$F12)+$B$5)</f>
        <v>1000.5</v>
      </c>
      <c r="J12" s="317">
        <f>$B$5</f>
        <v>0.1</v>
      </c>
      <c r="K12" s="316">
        <f>IF(C12&gt;0,STDEV(B12:D12),0)</f>
        <v>5.7735026918975703E-2</v>
      </c>
      <c r="L12" s="318">
        <f>SQRT((($B$8*A12)/$B$9)^2+(J12/3.464)^2+(K12/1)^2)</f>
        <v>0.11902401252867166</v>
      </c>
      <c r="M12" s="319">
        <f>((I12-H12)/2)/(2*L12)</f>
        <v>2.1004165015843133</v>
      </c>
      <c r="N12" s="320">
        <f>IFERROR(1-NORMDIST($E12,H12,$L12,1),"")</f>
        <v>3.7166463345839063E-6</v>
      </c>
      <c r="O12" s="320">
        <f t="shared" ref="O12:O20" si="2">IFERROR(NORMDIST($E12,I12,$L12,1),"")</f>
        <v>4.4131870870167106E-5</v>
      </c>
      <c r="P12" s="321">
        <f t="shared" ref="P12:P20" si="3">IFERROR(N12+O12,"")</f>
        <v>4.7848517204751012E-5</v>
      </c>
      <c r="Q12" s="488">
        <f>(T12-S12)/2</f>
        <v>0.25555456393021814</v>
      </c>
      <c r="R12" s="489"/>
      <c r="S12" s="322">
        <f>_xlfn.NORM.INV(0.98,$H12,$L12)</f>
        <v>999.74444543606978</v>
      </c>
      <c r="T12" s="323">
        <f>_xlfn.NORM.INV(0.02,$I12,$L12)</f>
        <v>1000.2555545639302</v>
      </c>
      <c r="AK12" s="94" t="s">
        <v>179</v>
      </c>
      <c r="AL12" s="324">
        <v>0</v>
      </c>
      <c r="AN12" s="325" t="s">
        <v>198</v>
      </c>
      <c r="AO12" s="326">
        <v>5.0000000000000002E-5</v>
      </c>
      <c r="AQ12" s="100" t="s">
        <v>199</v>
      </c>
      <c r="AR12" s="94">
        <v>1</v>
      </c>
      <c r="AT12" s="94" t="s">
        <v>176</v>
      </c>
      <c r="AU12" s="94" t="s">
        <v>200</v>
      </c>
      <c r="AV12" s="94">
        <f>MAX(A12:A21)</f>
        <v>10000</v>
      </c>
    </row>
    <row r="13" spans="1:48">
      <c r="A13" s="327">
        <f t="shared" si="0"/>
        <v>2000</v>
      </c>
      <c r="B13" s="328">
        <v>2000</v>
      </c>
      <c r="C13" s="328">
        <v>2000</v>
      </c>
      <c r="D13" s="328">
        <v>2000.1</v>
      </c>
      <c r="E13" s="315">
        <f t="shared" si="1"/>
        <v>2000.0333333333335</v>
      </c>
      <c r="F13" s="329">
        <f t="shared" ref="F13:F21" si="4">IF($C$6="Reading ",($B$6*A13),($B$6*$AV$12))</f>
        <v>1</v>
      </c>
      <c r="G13" s="329" t="str">
        <f t="shared" ref="G13:G21" si="5">IF($B$7="no","No","yes")</f>
        <v>No</v>
      </c>
      <c r="H13" s="329">
        <f t="shared" ref="H13:H21" si="6">IF($B$7="no",($A13-$F13),($A13-$F13)-$B$5)</f>
        <v>1999</v>
      </c>
      <c r="I13" s="329">
        <f t="shared" ref="I13:I21" si="7">IF($B$7="no",($A13+$F13),($A13+$F13)+$B$5)</f>
        <v>2001</v>
      </c>
      <c r="J13" s="330">
        <f t="shared" ref="J13:J21" si="8">$B$5</f>
        <v>0.1</v>
      </c>
      <c r="K13" s="329">
        <f t="shared" ref="K13:K21" si="9">IF(C13&gt;0,STDEV(B13:D13),0)</f>
        <v>5.7735026918910068E-2</v>
      </c>
      <c r="L13" s="331">
        <f t="shared" ref="L13:L20" si="10">SQRT((($B$8*A13)/$B$9)^2+(J13/3.464)^2+(K13/1)^2)</f>
        <v>0.21015878653631834</v>
      </c>
      <c r="M13" s="332">
        <f t="shared" ref="M13:M20" si="11">((I13-H13)/2)/(2*L13)</f>
        <v>2.3791534403135368</v>
      </c>
      <c r="N13" s="333">
        <f t="shared" ref="N13:N20" si="12">IFERROR(1-NORMDIST($E13,H13,$L13,1),"")</f>
        <v>4.3958877660177365E-7</v>
      </c>
      <c r="O13" s="333">
        <f t="shared" si="2"/>
        <v>2.1155330643114845E-6</v>
      </c>
      <c r="P13" s="334">
        <f t="shared" si="3"/>
        <v>2.5551218409132581E-6</v>
      </c>
      <c r="Q13" s="477">
        <f t="shared" ref="Q13:Q21" si="13">(T13-S13)/2</f>
        <v>0.5683866210913493</v>
      </c>
      <c r="R13" s="478"/>
      <c r="S13" s="335">
        <f t="shared" ref="S13:S21" si="14">_xlfn.NORM.INV(0.98,$H13,$L13)</f>
        <v>1999.4316133789087</v>
      </c>
      <c r="T13" s="336">
        <f t="shared" ref="T13:T20" si="15">_xlfn.NORM.INV(0.02,$I13,$L13)</f>
        <v>2000.5683866210913</v>
      </c>
      <c r="AL13" s="326">
        <v>1.5999999999999999E-5</v>
      </c>
      <c r="AN13" s="325" t="s">
        <v>201</v>
      </c>
      <c r="AO13" s="326">
        <v>1E-4</v>
      </c>
      <c r="AQ13" s="100" t="s">
        <v>178</v>
      </c>
      <c r="AR13" s="94">
        <v>2</v>
      </c>
      <c r="AT13" s="94" t="s">
        <v>202</v>
      </c>
    </row>
    <row r="14" spans="1:48">
      <c r="A14" s="327">
        <f t="shared" si="0"/>
        <v>3000</v>
      </c>
      <c r="B14" s="328">
        <v>3000</v>
      </c>
      <c r="C14" s="328">
        <v>3000</v>
      </c>
      <c r="D14" s="328">
        <v>3000</v>
      </c>
      <c r="E14" s="315">
        <f t="shared" si="1"/>
        <v>3000</v>
      </c>
      <c r="F14" s="329">
        <f t="shared" si="4"/>
        <v>1.5</v>
      </c>
      <c r="G14" s="329" t="str">
        <f t="shared" si="5"/>
        <v>No</v>
      </c>
      <c r="H14" s="329">
        <f t="shared" si="6"/>
        <v>2998.5</v>
      </c>
      <c r="I14" s="329">
        <f t="shared" si="7"/>
        <v>3001.5</v>
      </c>
      <c r="J14" s="330">
        <f t="shared" si="8"/>
        <v>0.1</v>
      </c>
      <c r="K14" s="329">
        <f t="shared" si="9"/>
        <v>0</v>
      </c>
      <c r="L14" s="331">
        <f t="shared" si="10"/>
        <v>0.30138576977868503</v>
      </c>
      <c r="M14" s="332">
        <f t="shared" si="11"/>
        <v>2.4885050165133658</v>
      </c>
      <c r="N14" s="333">
        <f t="shared" si="12"/>
        <v>3.2286987916574361E-7</v>
      </c>
      <c r="O14" s="333">
        <f t="shared" si="2"/>
        <v>3.2286987918144294E-7</v>
      </c>
      <c r="P14" s="334">
        <f t="shared" si="3"/>
        <v>6.4573975834718656E-7</v>
      </c>
      <c r="Q14" s="477">
        <f t="shared" si="13"/>
        <v>0.88102930363720589</v>
      </c>
      <c r="R14" s="478"/>
      <c r="S14" s="335">
        <f t="shared" si="14"/>
        <v>2999.1189706963628</v>
      </c>
      <c r="T14" s="336">
        <f t="shared" si="15"/>
        <v>3000.8810293036372</v>
      </c>
      <c r="AL14" s="326">
        <v>3.0000000000000001E-5</v>
      </c>
      <c r="AN14" s="325"/>
      <c r="AO14" s="326">
        <v>2.0000000000000001E-4</v>
      </c>
      <c r="AR14" s="94">
        <v>3</v>
      </c>
    </row>
    <row r="15" spans="1:48">
      <c r="A15" s="327">
        <f t="shared" si="0"/>
        <v>4000</v>
      </c>
      <c r="B15" s="328">
        <v>4000</v>
      </c>
      <c r="C15" s="328">
        <v>4001</v>
      </c>
      <c r="D15" s="328">
        <v>4000.8</v>
      </c>
      <c r="E15" s="315">
        <f t="shared" si="1"/>
        <v>4000.6</v>
      </c>
      <c r="F15" s="329">
        <f t="shared" si="4"/>
        <v>2</v>
      </c>
      <c r="G15" s="329" t="str">
        <f t="shared" si="5"/>
        <v>No</v>
      </c>
      <c r="H15" s="329">
        <f t="shared" si="6"/>
        <v>3998</v>
      </c>
      <c r="I15" s="329">
        <f t="shared" si="7"/>
        <v>4002</v>
      </c>
      <c r="J15" s="330">
        <f t="shared" si="8"/>
        <v>0.1</v>
      </c>
      <c r="K15" s="329">
        <f t="shared" si="9"/>
        <v>0.52915026221295247</v>
      </c>
      <c r="L15" s="331">
        <f t="shared" si="10"/>
        <v>0.66395284638679497</v>
      </c>
      <c r="M15" s="332">
        <f t="shared" si="11"/>
        <v>1.5061310534956815</v>
      </c>
      <c r="N15" s="333">
        <f t="shared" si="12"/>
        <v>4.5026183993601698E-5</v>
      </c>
      <c r="O15" s="333">
        <f t="shared" si="2"/>
        <v>1.7490275256352765E-2</v>
      </c>
      <c r="P15" s="334">
        <f t="shared" si="3"/>
        <v>1.7535301440346367E-2</v>
      </c>
      <c r="Q15" s="477">
        <f t="shared" si="13"/>
        <v>0.6364075650221821</v>
      </c>
      <c r="R15" s="478"/>
      <c r="S15" s="335">
        <f t="shared" si="14"/>
        <v>3999.3635924349778</v>
      </c>
      <c r="T15" s="336">
        <f t="shared" si="15"/>
        <v>4000.6364075650222</v>
      </c>
      <c r="AL15" s="326">
        <v>5.0000000000000002E-5</v>
      </c>
      <c r="AO15" s="326">
        <v>2.5000000000000001E-4</v>
      </c>
      <c r="AR15" s="94">
        <v>4</v>
      </c>
    </row>
    <row r="16" spans="1:48" ht="15" customHeight="1">
      <c r="A16" s="327">
        <f t="shared" si="0"/>
        <v>5000</v>
      </c>
      <c r="B16" s="328">
        <v>5000</v>
      </c>
      <c r="C16" s="328">
        <v>5000</v>
      </c>
      <c r="D16" s="328">
        <v>5000.5</v>
      </c>
      <c r="E16" s="315">
        <f t="shared" si="1"/>
        <v>5000.166666666667</v>
      </c>
      <c r="F16" s="329">
        <f t="shared" si="4"/>
        <v>2.5</v>
      </c>
      <c r="G16" s="329" t="str">
        <f t="shared" si="5"/>
        <v>No</v>
      </c>
      <c r="H16" s="329">
        <f t="shared" si="6"/>
        <v>4997.5</v>
      </c>
      <c r="I16" s="329">
        <f t="shared" si="7"/>
        <v>5002.5</v>
      </c>
      <c r="J16" s="330">
        <f t="shared" si="8"/>
        <v>0.1</v>
      </c>
      <c r="K16" s="329">
        <f t="shared" si="9"/>
        <v>0.28867513459481292</v>
      </c>
      <c r="L16" s="331">
        <f t="shared" si="10"/>
        <v>0.57807154882282863</v>
      </c>
      <c r="M16" s="332">
        <f t="shared" si="11"/>
        <v>2.1623620857062948</v>
      </c>
      <c r="N16" s="333">
        <f t="shared" si="12"/>
        <v>1.9841179335067238E-6</v>
      </c>
      <c r="O16" s="333">
        <f t="shared" si="2"/>
        <v>2.7137755762072073E-5</v>
      </c>
      <c r="P16" s="334">
        <f t="shared" si="3"/>
        <v>2.9121873695578797E-5</v>
      </c>
      <c r="Q16" s="477">
        <f t="shared" si="13"/>
        <v>1.3127861863376893</v>
      </c>
      <c r="R16" s="478"/>
      <c r="S16" s="335">
        <f t="shared" si="14"/>
        <v>4998.6872138136623</v>
      </c>
      <c r="T16" s="336">
        <f t="shared" si="15"/>
        <v>5001.3127861863377</v>
      </c>
      <c r="AL16" s="326">
        <v>1E-4</v>
      </c>
      <c r="AO16" s="326">
        <v>2.9999999999999997E-4</v>
      </c>
      <c r="AR16" s="94">
        <v>5</v>
      </c>
    </row>
    <row r="17" spans="1:44">
      <c r="A17" s="327">
        <f t="shared" si="0"/>
        <v>6000</v>
      </c>
      <c r="B17" s="328">
        <v>6000</v>
      </c>
      <c r="C17" s="328">
        <v>6000</v>
      </c>
      <c r="D17" s="328">
        <v>6000</v>
      </c>
      <c r="E17" s="315">
        <f t="shared" si="1"/>
        <v>6000</v>
      </c>
      <c r="F17" s="329">
        <f t="shared" si="4"/>
        <v>3</v>
      </c>
      <c r="G17" s="329" t="str">
        <f t="shared" si="5"/>
        <v>No</v>
      </c>
      <c r="H17" s="329">
        <f t="shared" si="6"/>
        <v>5997</v>
      </c>
      <c r="I17" s="329">
        <f t="shared" si="7"/>
        <v>6003</v>
      </c>
      <c r="J17" s="330">
        <f t="shared" si="8"/>
        <v>0.1</v>
      </c>
      <c r="K17" s="329">
        <f t="shared" si="9"/>
        <v>0</v>
      </c>
      <c r="L17" s="331">
        <f t="shared" si="10"/>
        <v>0.60069408372739164</v>
      </c>
      <c r="M17" s="332">
        <f t="shared" si="11"/>
        <v>2.4971113261051086</v>
      </c>
      <c r="N17" s="333">
        <f t="shared" si="12"/>
        <v>2.953660803717284E-7</v>
      </c>
      <c r="O17" s="333">
        <f t="shared" si="2"/>
        <v>2.9536608034811307E-7</v>
      </c>
      <c r="P17" s="334">
        <f t="shared" si="3"/>
        <v>5.9073216071984152E-7</v>
      </c>
      <c r="Q17" s="477">
        <f t="shared" si="13"/>
        <v>1.7663251799222053</v>
      </c>
      <c r="R17" s="478"/>
      <c r="S17" s="335">
        <f t="shared" si="14"/>
        <v>5998.2336748200778</v>
      </c>
      <c r="T17" s="336">
        <f t="shared" si="15"/>
        <v>6001.7663251799222</v>
      </c>
      <c r="AL17" s="326">
        <v>2.0000000000000001E-4</v>
      </c>
      <c r="AO17" s="326">
        <v>5.0000000000000001E-4</v>
      </c>
      <c r="AR17" s="94">
        <v>6</v>
      </c>
    </row>
    <row r="18" spans="1:44">
      <c r="A18" s="327">
        <f t="shared" si="0"/>
        <v>7000</v>
      </c>
      <c r="B18" s="328">
        <v>7000</v>
      </c>
      <c r="C18" s="328">
        <v>7000</v>
      </c>
      <c r="D18" s="328">
        <v>7000</v>
      </c>
      <c r="E18" s="315">
        <f>IFERROR(AVERAGE(B18:D18),"")</f>
        <v>7000</v>
      </c>
      <c r="F18" s="329">
        <f t="shared" si="4"/>
        <v>3.5</v>
      </c>
      <c r="G18" s="329" t="str">
        <f t="shared" si="5"/>
        <v>No</v>
      </c>
      <c r="H18" s="329">
        <f t="shared" si="6"/>
        <v>6996.5</v>
      </c>
      <c r="I18" s="329">
        <f t="shared" si="7"/>
        <v>7003.5</v>
      </c>
      <c r="J18" s="330">
        <f t="shared" si="8"/>
        <v>0.1</v>
      </c>
      <c r="K18" s="329">
        <f t="shared" si="9"/>
        <v>0</v>
      </c>
      <c r="L18" s="331">
        <f t="shared" si="10"/>
        <v>0.70059502012581465</v>
      </c>
      <c r="M18" s="332">
        <f t="shared" si="11"/>
        <v>2.4978767329601208</v>
      </c>
      <c r="N18" s="333">
        <f t="shared" si="12"/>
        <v>2.9303245985268234E-7</v>
      </c>
      <c r="O18" s="333">
        <f t="shared" si="2"/>
        <v>2.9303245981413715E-7</v>
      </c>
      <c r="P18" s="334">
        <f t="shared" si="3"/>
        <v>5.8606491966681949E-7</v>
      </c>
      <c r="Q18" s="477">
        <f t="shared" si="13"/>
        <v>2.0611537406221032</v>
      </c>
      <c r="R18" s="478"/>
      <c r="S18" s="335">
        <f t="shared" si="14"/>
        <v>6997.9388462593779</v>
      </c>
      <c r="T18" s="336">
        <f t="shared" si="15"/>
        <v>7002.0611537406221</v>
      </c>
      <c r="AL18" s="326">
        <v>2.5000000000000001E-4</v>
      </c>
      <c r="AO18" s="326">
        <v>1E-3</v>
      </c>
      <c r="AR18" s="94">
        <v>7</v>
      </c>
    </row>
    <row r="19" spans="1:44">
      <c r="A19" s="327">
        <f t="shared" si="0"/>
        <v>8000</v>
      </c>
      <c r="B19" s="328">
        <v>8000</v>
      </c>
      <c r="C19" s="328">
        <v>8000</v>
      </c>
      <c r="D19" s="328">
        <v>8000</v>
      </c>
      <c r="E19" s="315">
        <f t="shared" ref="E19:E21" si="16">IFERROR(AVERAGE(B19:D19),"")</f>
        <v>8000</v>
      </c>
      <c r="F19" s="329">
        <f t="shared" si="4"/>
        <v>4</v>
      </c>
      <c r="G19" s="329" t="str">
        <f t="shared" si="5"/>
        <v>No</v>
      </c>
      <c r="H19" s="329">
        <f t="shared" si="6"/>
        <v>7996</v>
      </c>
      <c r="I19" s="329">
        <f t="shared" si="7"/>
        <v>8004</v>
      </c>
      <c r="J19" s="330">
        <f t="shared" si="8"/>
        <v>0.1</v>
      </c>
      <c r="K19" s="329">
        <f t="shared" si="9"/>
        <v>0</v>
      </c>
      <c r="L19" s="331">
        <f t="shared" si="10"/>
        <v>0.80052069443899487</v>
      </c>
      <c r="M19" s="332">
        <f t="shared" si="11"/>
        <v>2.4983738882623148</v>
      </c>
      <c r="N19" s="333">
        <f t="shared" si="12"/>
        <v>2.9152623370887198E-7</v>
      </c>
      <c r="O19" s="333">
        <f t="shared" si="2"/>
        <v>2.9152623373815968E-7</v>
      </c>
      <c r="P19" s="334">
        <f t="shared" si="3"/>
        <v>5.8305246744703162E-7</v>
      </c>
      <c r="Q19" s="477">
        <f t="shared" si="13"/>
        <v>2.355931495857476</v>
      </c>
      <c r="R19" s="478"/>
      <c r="S19" s="335">
        <f t="shared" si="14"/>
        <v>7997.6440685041425</v>
      </c>
      <c r="T19" s="336">
        <f t="shared" si="15"/>
        <v>8002.3559314958575</v>
      </c>
      <c r="AL19" s="326">
        <v>2.9999999999999997E-4</v>
      </c>
      <c r="AO19" s="326">
        <v>2E-3</v>
      </c>
      <c r="AR19" s="94">
        <v>8</v>
      </c>
    </row>
    <row r="20" spans="1:44">
      <c r="A20" s="327">
        <f t="shared" si="0"/>
        <v>9000</v>
      </c>
      <c r="B20" s="328">
        <v>9000</v>
      </c>
      <c r="C20" s="328">
        <v>9000</v>
      </c>
      <c r="D20" s="328">
        <v>9000</v>
      </c>
      <c r="E20" s="315">
        <f t="shared" si="16"/>
        <v>9000</v>
      </c>
      <c r="F20" s="329">
        <f t="shared" si="4"/>
        <v>4.5</v>
      </c>
      <c r="G20" s="329" t="str">
        <f t="shared" si="5"/>
        <v>No</v>
      </c>
      <c r="H20" s="329">
        <f t="shared" si="6"/>
        <v>8995.5</v>
      </c>
      <c r="I20" s="329">
        <f t="shared" si="7"/>
        <v>9004.5</v>
      </c>
      <c r="J20" s="330">
        <f t="shared" si="8"/>
        <v>0.1</v>
      </c>
      <c r="K20" s="329">
        <f t="shared" si="9"/>
        <v>0</v>
      </c>
      <c r="L20" s="331">
        <f t="shared" si="10"/>
        <v>0.90046287109746537</v>
      </c>
      <c r="M20" s="332">
        <f t="shared" si="11"/>
        <v>2.4987149078759314</v>
      </c>
      <c r="N20" s="333">
        <f t="shared" si="12"/>
        <v>2.9049736882669208E-7</v>
      </c>
      <c r="O20" s="333">
        <f t="shared" si="2"/>
        <v>2.9049736882729734E-7</v>
      </c>
      <c r="P20" s="334">
        <f t="shared" si="3"/>
        <v>5.8099473765398937E-7</v>
      </c>
      <c r="Q20" s="477">
        <f t="shared" si="13"/>
        <v>2.6506753594185284</v>
      </c>
      <c r="R20" s="478"/>
      <c r="S20" s="335">
        <f t="shared" si="14"/>
        <v>8997.3493246405815</v>
      </c>
      <c r="T20" s="336">
        <f t="shared" si="15"/>
        <v>9002.6506753594185</v>
      </c>
      <c r="AL20" s="326">
        <v>5.0000000000000001E-4</v>
      </c>
      <c r="AO20" s="326">
        <v>2.5000000000000001E-3</v>
      </c>
      <c r="AR20" s="94">
        <v>9</v>
      </c>
    </row>
    <row r="21" spans="1:44" ht="13.5" thickBot="1">
      <c r="A21" s="337">
        <f t="shared" si="0"/>
        <v>10000</v>
      </c>
      <c r="B21" s="338">
        <v>10000</v>
      </c>
      <c r="C21" s="338">
        <v>10001.5</v>
      </c>
      <c r="D21" s="338">
        <v>10000.799999999999</v>
      </c>
      <c r="E21" s="339">
        <f t="shared" si="16"/>
        <v>10000.766666666666</v>
      </c>
      <c r="F21" s="340">
        <f t="shared" si="4"/>
        <v>5</v>
      </c>
      <c r="G21" s="340" t="str">
        <f t="shared" si="5"/>
        <v>No</v>
      </c>
      <c r="H21" s="340">
        <f t="shared" si="6"/>
        <v>9995</v>
      </c>
      <c r="I21" s="340">
        <f t="shared" si="7"/>
        <v>10005</v>
      </c>
      <c r="J21" s="341">
        <f t="shared" si="8"/>
        <v>0.1</v>
      </c>
      <c r="K21" s="340">
        <f t="shared" si="9"/>
        <v>0.75055534994649742</v>
      </c>
      <c r="L21" s="342">
        <f>SQRT((($B$8*A21)/$B$9)^2+(J21/3.464)^2+(K21/1)^2)</f>
        <v>1.2506665085299118</v>
      </c>
      <c r="M21" s="343">
        <f>((I21-H21)/2)/(2*L21)</f>
        <v>1.9989341546681454</v>
      </c>
      <c r="N21" s="344">
        <f>IFERROR(1-NORMDIST($E21,H21,$L21,1),"")</f>
        <v>2.0048901144820164E-6</v>
      </c>
      <c r="O21" s="344">
        <f>IFERROR(NORMDIST($E21,I21,$L21,1),"")</f>
        <v>3.5607045153613102E-4</v>
      </c>
      <c r="P21" s="345">
        <f>IFERROR(N21+O21,"")</f>
        <v>3.5807534165061304E-4</v>
      </c>
      <c r="Q21" s="479">
        <f t="shared" si="13"/>
        <v>2.4314450205438334</v>
      </c>
      <c r="R21" s="480"/>
      <c r="S21" s="346">
        <f t="shared" si="14"/>
        <v>9997.5685549794562</v>
      </c>
      <c r="T21" s="347">
        <f>_xlfn.NORM.INV(0.02,$I21,$L21)</f>
        <v>10002.431445020544</v>
      </c>
      <c r="AL21" s="326">
        <v>1E-3</v>
      </c>
      <c r="AO21" s="326">
        <v>5.0000000000000001E-3</v>
      </c>
      <c r="AR21" s="94">
        <v>10</v>
      </c>
    </row>
    <row r="22" spans="1:44">
      <c r="AL22" s="326">
        <v>1.5E-3</v>
      </c>
      <c r="AO22" s="326">
        <v>0.01</v>
      </c>
    </row>
    <row r="23" spans="1:44">
      <c r="AL23" s="326">
        <v>2E-3</v>
      </c>
      <c r="AO23" s="326">
        <v>0.04</v>
      </c>
    </row>
    <row r="24" spans="1:44" ht="13.5" thickBot="1">
      <c r="AL24" s="326">
        <v>3.0000000000000001E-3</v>
      </c>
    </row>
    <row r="25" spans="1:44" ht="30.75" thickBot="1">
      <c r="A25" s="468" t="s">
        <v>203</v>
      </c>
      <c r="B25" s="469"/>
      <c r="C25" s="469"/>
      <c r="D25" s="469"/>
      <c r="E25" s="469"/>
      <c r="F25" s="469"/>
      <c r="G25" s="469"/>
      <c r="H25" s="469"/>
      <c r="I25" s="469"/>
      <c r="J25" s="469"/>
      <c r="K25" s="469"/>
      <c r="L25" s="469"/>
      <c r="M25" s="469"/>
      <c r="N25" s="469"/>
      <c r="O25" s="469"/>
      <c r="P25" s="469"/>
      <c r="Q25" s="469"/>
      <c r="R25" s="469"/>
      <c r="S25" s="469"/>
      <c r="T25" s="469"/>
      <c r="U25" s="470"/>
      <c r="AL25" s="326">
        <v>5.0000000000000001E-3</v>
      </c>
    </row>
    <row r="26" spans="1:44">
      <c r="A26" s="348"/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50"/>
      <c r="AL26" s="326">
        <v>0.01</v>
      </c>
    </row>
    <row r="27" spans="1:44">
      <c r="A27" s="296"/>
      <c r="D27" s="351"/>
      <c r="U27" s="297"/>
    </row>
    <row r="28" spans="1:44">
      <c r="A28" s="298" t="s">
        <v>173</v>
      </c>
      <c r="B28" s="352">
        <f>B4</f>
        <v>10000</v>
      </c>
      <c r="C28" s="273"/>
      <c r="E28" s="275"/>
      <c r="U28" s="297"/>
    </row>
    <row r="29" spans="1:44">
      <c r="A29" s="296" t="s">
        <v>174</v>
      </c>
      <c r="B29" s="353">
        <f t="shared" ref="B29:B33" si="17">B5</f>
        <v>0.1</v>
      </c>
      <c r="C29" s="273"/>
      <c r="U29" s="297"/>
    </row>
    <row r="30" spans="1:44">
      <c r="A30" s="296" t="s">
        <v>175</v>
      </c>
      <c r="B30" s="354">
        <f t="shared" si="17"/>
        <v>5.0000000000000001E-4</v>
      </c>
      <c r="C30" s="355" t="str">
        <f>C6</f>
        <v xml:space="preserve">Reading </v>
      </c>
      <c r="U30" s="297"/>
    </row>
    <row r="31" spans="1:44">
      <c r="A31" s="296" t="s">
        <v>177</v>
      </c>
      <c r="B31" s="353" t="str">
        <f t="shared" si="17"/>
        <v>no</v>
      </c>
      <c r="C31" s="273"/>
      <c r="U31" s="297"/>
    </row>
    <row r="32" spans="1:44">
      <c r="A32" s="296" t="s">
        <v>179</v>
      </c>
      <c r="B32" s="356">
        <f t="shared" si="17"/>
        <v>2.0000000000000001E-4</v>
      </c>
      <c r="C32" s="273"/>
      <c r="U32" s="297"/>
    </row>
    <row r="33" spans="1:39" ht="13.5" thickBot="1">
      <c r="A33" s="305" t="s">
        <v>180</v>
      </c>
      <c r="B33" s="357">
        <f t="shared" si="17"/>
        <v>2</v>
      </c>
      <c r="C33" s="273"/>
      <c r="U33" s="297"/>
    </row>
    <row r="34" spans="1:39" ht="13.5" thickBot="1">
      <c r="A34" s="296"/>
      <c r="H34" s="471" t="s">
        <v>181</v>
      </c>
      <c r="I34" s="472"/>
      <c r="Q34" s="473" t="s">
        <v>204</v>
      </c>
      <c r="R34" s="481"/>
      <c r="U34" s="297"/>
      <c r="AM34" s="94">
        <v>2</v>
      </c>
    </row>
    <row r="35" spans="1:39" ht="13.5" thickBot="1">
      <c r="A35" s="358" t="s">
        <v>183</v>
      </c>
      <c r="B35" s="284" t="s">
        <v>184</v>
      </c>
      <c r="C35" s="284" t="s">
        <v>185</v>
      </c>
      <c r="D35" s="284" t="s">
        <v>186</v>
      </c>
      <c r="E35" s="252" t="s">
        <v>187</v>
      </c>
      <c r="F35" s="252" t="s">
        <v>188</v>
      </c>
      <c r="G35" s="252" t="s">
        <v>189</v>
      </c>
      <c r="H35" s="252" t="s">
        <v>120</v>
      </c>
      <c r="I35" s="252" t="s">
        <v>190</v>
      </c>
      <c r="J35" s="252" t="s">
        <v>191</v>
      </c>
      <c r="K35" s="359" t="s">
        <v>192</v>
      </c>
      <c r="L35" s="224" t="s">
        <v>205</v>
      </c>
      <c r="M35" s="224" t="s">
        <v>194</v>
      </c>
      <c r="N35" s="360" t="s">
        <v>206</v>
      </c>
      <c r="O35" s="252" t="s">
        <v>207</v>
      </c>
      <c r="P35" s="359" t="s">
        <v>208</v>
      </c>
      <c r="Q35" s="482"/>
      <c r="R35" s="483"/>
      <c r="S35" s="284" t="s">
        <v>120</v>
      </c>
      <c r="T35" s="284" t="s">
        <v>121</v>
      </c>
      <c r="U35" s="279" t="s">
        <v>209</v>
      </c>
      <c r="AM35" s="94">
        <v>3</v>
      </c>
    </row>
    <row r="36" spans="1:39">
      <c r="A36" s="361">
        <f>A12</f>
        <v>1000</v>
      </c>
      <c r="B36" s="362">
        <f>B12</f>
        <v>1000</v>
      </c>
      <c r="C36" s="362">
        <f>IF(C12="","",C12)</f>
        <v>1000.1</v>
      </c>
      <c r="D36" s="362">
        <f>IF(D12="","",D12)</f>
        <v>1000</v>
      </c>
      <c r="E36" s="363">
        <f>AVERAGE(B36:D36)</f>
        <v>1000.0333333333333</v>
      </c>
      <c r="F36" s="316">
        <f>IF($C$6="Reading ",($B$6*A36),($B$6*$AV$12))</f>
        <v>0.5</v>
      </c>
      <c r="G36" s="316" t="str">
        <f>IF($B$7="no","No","yes")</f>
        <v>No</v>
      </c>
      <c r="H36" s="316">
        <f>IF($B$7="no",($A36-$F36),($A36-$F36)-$B$5)</f>
        <v>999.5</v>
      </c>
      <c r="I36" s="316">
        <f>IF($B$7="no",($A36+$F36),($A36+$F36)+$B$5)</f>
        <v>1000.5</v>
      </c>
      <c r="J36" s="364">
        <f>$B$5</f>
        <v>0.1</v>
      </c>
      <c r="K36" s="365">
        <f>IF(C36="",0,STDEV(B36:D36))</f>
        <v>5.7735026918975703E-2</v>
      </c>
      <c r="L36" s="363">
        <f>IF($L$35="U95%",1.96*(SQRT((($B$8*A36)/$B$9)^2+(J36/3.464)^2+(K36/1)^2)),2.326*(SQRT((($B$8*A36)/$B$9)^2+(J36/3.464)^2+(K36/1)^2)))</f>
        <v>0.23328706455619644</v>
      </c>
      <c r="M36" s="368">
        <f>IF(W36&lt;0.6,W36,IF(W36&gt;4.6,4.6,W36))</f>
        <v>2.1432821444737891</v>
      </c>
      <c r="N36" s="367">
        <f t="shared" ref="N36:N44" si="18">IFERROR(0.38*LN(M36)-0.54,"")</f>
        <v>-0.25031142074175727</v>
      </c>
      <c r="O36" s="320">
        <f t="shared" ref="O36:O44" si="19">IFERROR(1.04-EXP(N36),"")</f>
        <v>0.26144171388488957</v>
      </c>
      <c r="P36" s="349">
        <f>IF(G36="no",F36,F36+$B$29)</f>
        <v>0.5</v>
      </c>
      <c r="Q36" s="475">
        <f t="shared" ref="Q36:Q44" si="20">IFERROR(P36-(L36*O36),"")</f>
        <v>0.43900903001525315</v>
      </c>
      <c r="R36" s="476"/>
      <c r="S36" s="363">
        <f t="shared" ref="S36:S44" si="21">IFERROR(A36-Q36,"")</f>
        <v>999.5609909699848</v>
      </c>
      <c r="T36" s="363">
        <f t="shared" ref="T36:T44" si="22">IFERROR(A36+Q36,"")</f>
        <v>1000.4390090300152</v>
      </c>
      <c r="U36" s="279" t="str">
        <f>IF(AND(E36&gt;S36,E36&lt;T36),"PASS","FAIL")</f>
        <v>PASS</v>
      </c>
      <c r="W36" s="94">
        <f t="shared" ref="W36:W44" si="23">P36/L36</f>
        <v>2.1432821444737891</v>
      </c>
      <c r="AL36" s="94" t="s">
        <v>205</v>
      </c>
    </row>
    <row r="37" spans="1:39">
      <c r="A37" s="369">
        <f>A13</f>
        <v>2000</v>
      </c>
      <c r="B37" s="370">
        <f t="shared" ref="B37:B44" si="24">B13</f>
        <v>2000</v>
      </c>
      <c r="C37" s="370">
        <f t="shared" ref="C37:D45" si="25">IF(C13="","",C13)</f>
        <v>2000</v>
      </c>
      <c r="D37" s="370">
        <f t="shared" si="25"/>
        <v>2000.1</v>
      </c>
      <c r="E37" s="315">
        <f t="shared" ref="E37:E45" si="26">AVERAGE(B37:D37)</f>
        <v>2000.0333333333335</v>
      </c>
      <c r="F37" s="329">
        <f t="shared" ref="F37:F45" si="27">IF($C$6="Reading ",($B$6*A37),($B$6*$AV$12))</f>
        <v>1</v>
      </c>
      <c r="G37" s="329" t="str">
        <f t="shared" ref="G37:G45" si="28">IF($B$7="no","No","yes")</f>
        <v>No</v>
      </c>
      <c r="H37" s="329">
        <f t="shared" ref="H37:H45" si="29">IF($B$7="no",($A37-$F37),($A37-$F37)-$B$5)</f>
        <v>1999</v>
      </c>
      <c r="I37" s="329">
        <f t="shared" ref="I37:I45" si="30">IF($B$7="no",($A37+$F37),($A37+$F37)+$B$5)</f>
        <v>2001</v>
      </c>
      <c r="J37" s="371">
        <f t="shared" ref="J37:J45" si="31">$B$5</f>
        <v>0.1</v>
      </c>
      <c r="K37" s="372">
        <f t="shared" ref="K37:K45" si="32">IF(C37="",0,STDEV(B37:D37))</f>
        <v>5.7735026918910068E-2</v>
      </c>
      <c r="L37" s="315">
        <f t="shared" ref="L37:L45" si="33">IF($L$35="U95%",1.96*(SQRT((($B$8*A37)/$B$9)^2+(J37/3.464)^2+(K37/1)^2)),2.326*(SQRT((($B$8*A37)/$B$9)^2+(J37/3.464)^2+(K37/1)^2)))</f>
        <v>0.41191122161118393</v>
      </c>
      <c r="M37" s="366">
        <f t="shared" ref="M37:M45" si="34">IF(W37&lt;0.6,W37,IF(W37&gt;4.6,4.6,W37))</f>
        <v>2.4277075921566702</v>
      </c>
      <c r="N37" s="373">
        <f t="shared" si="18"/>
        <v>-0.20295997493622975</v>
      </c>
      <c r="O37" s="333">
        <f t="shared" si="19"/>
        <v>0.22368908633187279</v>
      </c>
      <c r="P37" s="94">
        <f t="shared" ref="P37:P45" si="35">IF(G37="no",F37,F37+$B$29)</f>
        <v>1</v>
      </c>
      <c r="Q37" s="459">
        <f t="shared" si="20"/>
        <v>0.90785995518794871</v>
      </c>
      <c r="R37" s="460"/>
      <c r="S37" s="315">
        <f t="shared" si="21"/>
        <v>1999.0921400448121</v>
      </c>
      <c r="T37" s="315">
        <f t="shared" si="22"/>
        <v>2000.9078599551879</v>
      </c>
      <c r="U37" s="280" t="str">
        <f t="shared" ref="U37:U45" si="36">IF(AND(E37&gt;S37,E37&lt;T37),"PASS","FAIL")</f>
        <v>PASS</v>
      </c>
      <c r="W37" s="94">
        <f t="shared" si="23"/>
        <v>2.4277075921566702</v>
      </c>
      <c r="AL37" s="94" t="s">
        <v>210</v>
      </c>
    </row>
    <row r="38" spans="1:39">
      <c r="A38" s="369">
        <f>A14</f>
        <v>3000</v>
      </c>
      <c r="B38" s="370">
        <f t="shared" si="24"/>
        <v>3000</v>
      </c>
      <c r="C38" s="370">
        <f t="shared" si="25"/>
        <v>3000</v>
      </c>
      <c r="D38" s="370">
        <f t="shared" si="25"/>
        <v>3000</v>
      </c>
      <c r="E38" s="315">
        <f t="shared" si="26"/>
        <v>3000</v>
      </c>
      <c r="F38" s="329">
        <f t="shared" si="27"/>
        <v>1.5</v>
      </c>
      <c r="G38" s="329" t="str">
        <f t="shared" si="28"/>
        <v>No</v>
      </c>
      <c r="H38" s="329">
        <f t="shared" si="29"/>
        <v>2998.5</v>
      </c>
      <c r="I38" s="329">
        <f t="shared" si="30"/>
        <v>3001.5</v>
      </c>
      <c r="J38" s="371">
        <f t="shared" si="31"/>
        <v>0.1</v>
      </c>
      <c r="K38" s="372">
        <f t="shared" si="32"/>
        <v>0</v>
      </c>
      <c r="L38" s="315">
        <f t="shared" si="33"/>
        <v>0.5907161087662226</v>
      </c>
      <c r="M38" s="366">
        <f t="shared" si="34"/>
        <v>2.5392908331769037</v>
      </c>
      <c r="N38" s="373">
        <f t="shared" si="18"/>
        <v>-0.18588375984606847</v>
      </c>
      <c r="O38" s="333">
        <f t="shared" si="19"/>
        <v>0.20962988827812967</v>
      </c>
      <c r="P38" s="94">
        <f t="shared" si="35"/>
        <v>1.5</v>
      </c>
      <c r="Q38" s="459">
        <f t="shared" si="20"/>
        <v>1.3761682481152453</v>
      </c>
      <c r="R38" s="460"/>
      <c r="S38" s="315">
        <f t="shared" si="21"/>
        <v>2998.6238317518846</v>
      </c>
      <c r="T38" s="315">
        <f t="shared" si="22"/>
        <v>3001.3761682481154</v>
      </c>
      <c r="U38" s="280" t="str">
        <f t="shared" si="36"/>
        <v>PASS</v>
      </c>
      <c r="W38" s="94">
        <f t="shared" si="23"/>
        <v>2.5392908331769037</v>
      </c>
    </row>
    <row r="39" spans="1:39">
      <c r="A39" s="369">
        <f t="shared" ref="A39:A45" si="37">A15</f>
        <v>4000</v>
      </c>
      <c r="B39" s="370">
        <f t="shared" si="24"/>
        <v>4000</v>
      </c>
      <c r="C39" s="370">
        <f t="shared" si="25"/>
        <v>4001</v>
      </c>
      <c r="D39" s="370">
        <f t="shared" si="25"/>
        <v>4000.8</v>
      </c>
      <c r="E39" s="315">
        <f t="shared" si="26"/>
        <v>4000.6</v>
      </c>
      <c r="F39" s="329">
        <f t="shared" si="27"/>
        <v>2</v>
      </c>
      <c r="G39" s="329" t="str">
        <f t="shared" si="28"/>
        <v>No</v>
      </c>
      <c r="H39" s="329">
        <f t="shared" si="29"/>
        <v>3998</v>
      </c>
      <c r="I39" s="329">
        <f t="shared" si="30"/>
        <v>4002</v>
      </c>
      <c r="J39" s="371">
        <f t="shared" si="31"/>
        <v>0.1</v>
      </c>
      <c r="K39" s="372">
        <f t="shared" si="32"/>
        <v>0.52915026221295247</v>
      </c>
      <c r="L39" s="315">
        <f t="shared" si="33"/>
        <v>1.3013475789181181</v>
      </c>
      <c r="M39" s="366">
        <f t="shared" si="34"/>
        <v>1.5368684219343691</v>
      </c>
      <c r="N39" s="373">
        <f t="shared" si="18"/>
        <v>-0.3766961955474164</v>
      </c>
      <c r="O39" s="333">
        <f t="shared" si="19"/>
        <v>0.35387551008937801</v>
      </c>
      <c r="P39" s="94">
        <f t="shared" si="35"/>
        <v>2</v>
      </c>
      <c r="Q39" s="459">
        <f t="shared" si="20"/>
        <v>1.5394849617067738</v>
      </c>
      <c r="R39" s="460"/>
      <c r="S39" s="315">
        <f t="shared" si="21"/>
        <v>3998.4605150382931</v>
      </c>
      <c r="T39" s="315">
        <f t="shared" si="22"/>
        <v>4001.5394849617069</v>
      </c>
      <c r="U39" s="280" t="str">
        <f t="shared" si="36"/>
        <v>PASS</v>
      </c>
      <c r="W39" s="94">
        <f t="shared" si="23"/>
        <v>1.5368684219343691</v>
      </c>
    </row>
    <row r="40" spans="1:39">
      <c r="A40" s="369">
        <f t="shared" si="37"/>
        <v>5000</v>
      </c>
      <c r="B40" s="370">
        <f t="shared" si="24"/>
        <v>5000</v>
      </c>
      <c r="C40" s="370">
        <f t="shared" si="25"/>
        <v>5000</v>
      </c>
      <c r="D40" s="370">
        <f t="shared" si="25"/>
        <v>5000.5</v>
      </c>
      <c r="E40" s="315">
        <f t="shared" si="26"/>
        <v>5000.166666666667</v>
      </c>
      <c r="F40" s="329">
        <f t="shared" si="27"/>
        <v>2.5</v>
      </c>
      <c r="G40" s="329" t="str">
        <f t="shared" si="28"/>
        <v>No</v>
      </c>
      <c r="H40" s="329">
        <f t="shared" si="29"/>
        <v>4997.5</v>
      </c>
      <c r="I40" s="329">
        <f t="shared" si="30"/>
        <v>5002.5</v>
      </c>
      <c r="J40" s="371">
        <f t="shared" si="31"/>
        <v>0.1</v>
      </c>
      <c r="K40" s="372">
        <f t="shared" si="32"/>
        <v>0.28867513459481292</v>
      </c>
      <c r="L40" s="315">
        <f t="shared" si="33"/>
        <v>1.1330202356927441</v>
      </c>
      <c r="M40" s="366">
        <f t="shared" si="34"/>
        <v>2.2064919241900967</v>
      </c>
      <c r="N40" s="373">
        <f t="shared" si="18"/>
        <v>-0.23926652190953629</v>
      </c>
      <c r="O40" s="333">
        <f t="shared" si="19"/>
        <v>0.25279495298125765</v>
      </c>
      <c r="P40" s="94">
        <f t="shared" si="35"/>
        <v>2.5</v>
      </c>
      <c r="Q40" s="459">
        <f t="shared" si="20"/>
        <v>2.2135782027912394</v>
      </c>
      <c r="R40" s="460"/>
      <c r="S40" s="315">
        <f t="shared" si="21"/>
        <v>4997.7864217972092</v>
      </c>
      <c r="T40" s="315">
        <f t="shared" si="22"/>
        <v>5002.2135782027908</v>
      </c>
      <c r="U40" s="280" t="str">
        <f t="shared" si="36"/>
        <v>PASS</v>
      </c>
      <c r="W40" s="94">
        <f t="shared" si="23"/>
        <v>2.2064919241900967</v>
      </c>
    </row>
    <row r="41" spans="1:39">
      <c r="A41" s="369">
        <f t="shared" si="37"/>
        <v>6000</v>
      </c>
      <c r="B41" s="370">
        <f t="shared" si="24"/>
        <v>6000</v>
      </c>
      <c r="C41" s="370">
        <f t="shared" si="25"/>
        <v>6000</v>
      </c>
      <c r="D41" s="370">
        <f t="shared" si="25"/>
        <v>6000</v>
      </c>
      <c r="E41" s="315">
        <f t="shared" si="26"/>
        <v>6000</v>
      </c>
      <c r="F41" s="329">
        <f t="shared" si="27"/>
        <v>3</v>
      </c>
      <c r="G41" s="329" t="str">
        <f t="shared" si="28"/>
        <v>No</v>
      </c>
      <c r="H41" s="329">
        <f t="shared" si="29"/>
        <v>5997</v>
      </c>
      <c r="I41" s="329">
        <f t="shared" si="30"/>
        <v>6003</v>
      </c>
      <c r="J41" s="371">
        <f t="shared" si="31"/>
        <v>0.1</v>
      </c>
      <c r="K41" s="372">
        <f t="shared" si="32"/>
        <v>0</v>
      </c>
      <c r="L41" s="315">
        <f t="shared" si="33"/>
        <v>1.1773604041056875</v>
      </c>
      <c r="M41" s="366">
        <f t="shared" si="34"/>
        <v>2.5480727817399069</v>
      </c>
      <c r="N41" s="373">
        <f t="shared" si="18"/>
        <v>-0.18457182540564354</v>
      </c>
      <c r="O41" s="333">
        <f t="shared" si="19"/>
        <v>0.20853978221277181</v>
      </c>
      <c r="P41" s="94">
        <f t="shared" si="35"/>
        <v>3</v>
      </c>
      <c r="Q41" s="459">
        <f t="shared" si="20"/>
        <v>2.7544735177418591</v>
      </c>
      <c r="R41" s="460"/>
      <c r="S41" s="315">
        <f t="shared" si="21"/>
        <v>5997.2455264822584</v>
      </c>
      <c r="T41" s="315">
        <f t="shared" si="22"/>
        <v>6002.7544735177416</v>
      </c>
      <c r="U41" s="280" t="str">
        <f t="shared" si="36"/>
        <v>PASS</v>
      </c>
      <c r="W41" s="94">
        <f t="shared" si="23"/>
        <v>2.5480727817399069</v>
      </c>
    </row>
    <row r="42" spans="1:39">
      <c r="A42" s="369">
        <f t="shared" si="37"/>
        <v>7000</v>
      </c>
      <c r="B42" s="370">
        <f t="shared" si="24"/>
        <v>7000</v>
      </c>
      <c r="C42" s="370">
        <f t="shared" si="25"/>
        <v>7000</v>
      </c>
      <c r="D42" s="370">
        <f t="shared" si="25"/>
        <v>7000</v>
      </c>
      <c r="E42" s="315">
        <f t="shared" si="26"/>
        <v>7000</v>
      </c>
      <c r="F42" s="329">
        <f t="shared" si="27"/>
        <v>3.5</v>
      </c>
      <c r="G42" s="329" t="str">
        <f t="shared" si="28"/>
        <v>No</v>
      </c>
      <c r="H42" s="329">
        <f t="shared" si="29"/>
        <v>6996.5</v>
      </c>
      <c r="I42" s="329">
        <f t="shared" si="30"/>
        <v>7003.5</v>
      </c>
      <c r="J42" s="371">
        <f t="shared" si="31"/>
        <v>0.1</v>
      </c>
      <c r="K42" s="372">
        <f t="shared" si="32"/>
        <v>0</v>
      </c>
      <c r="L42" s="315">
        <f t="shared" si="33"/>
        <v>1.3731662394465967</v>
      </c>
      <c r="M42" s="366">
        <f t="shared" si="34"/>
        <v>2.5488538091429804</v>
      </c>
      <c r="N42" s="373">
        <f t="shared" si="18"/>
        <v>-0.18445536682606667</v>
      </c>
      <c r="O42" s="333">
        <f t="shared" si="19"/>
        <v>0.20844294589823331</v>
      </c>
      <c r="P42" s="94">
        <f t="shared" si="35"/>
        <v>3.5</v>
      </c>
      <c r="Q42" s="459">
        <f t="shared" si="20"/>
        <v>3.2137731838417527</v>
      </c>
      <c r="R42" s="460"/>
      <c r="S42" s="315">
        <f t="shared" si="21"/>
        <v>6996.786226816158</v>
      </c>
      <c r="T42" s="315">
        <f t="shared" si="22"/>
        <v>7003.213773183842</v>
      </c>
      <c r="U42" s="280" t="str">
        <f t="shared" si="36"/>
        <v>PASS</v>
      </c>
      <c r="W42" s="94">
        <f t="shared" si="23"/>
        <v>2.5488538091429804</v>
      </c>
    </row>
    <row r="43" spans="1:39">
      <c r="A43" s="369">
        <f t="shared" si="37"/>
        <v>8000</v>
      </c>
      <c r="B43" s="370">
        <f t="shared" si="24"/>
        <v>8000</v>
      </c>
      <c r="C43" s="370">
        <f t="shared" si="25"/>
        <v>8000</v>
      </c>
      <c r="D43" s="370">
        <f t="shared" si="25"/>
        <v>8000</v>
      </c>
      <c r="E43" s="315">
        <f t="shared" si="26"/>
        <v>8000</v>
      </c>
      <c r="F43" s="329">
        <f t="shared" si="27"/>
        <v>4</v>
      </c>
      <c r="G43" s="329" t="str">
        <f t="shared" si="28"/>
        <v>No</v>
      </c>
      <c r="H43" s="329">
        <f t="shared" si="29"/>
        <v>7996</v>
      </c>
      <c r="I43" s="329">
        <f t="shared" si="30"/>
        <v>8004</v>
      </c>
      <c r="J43" s="371">
        <f t="shared" si="31"/>
        <v>0.1</v>
      </c>
      <c r="K43" s="372">
        <f t="shared" si="32"/>
        <v>0</v>
      </c>
      <c r="L43" s="315">
        <f t="shared" si="33"/>
        <v>1.56902056110043</v>
      </c>
      <c r="M43" s="366">
        <f t="shared" si="34"/>
        <v>2.5493611104717497</v>
      </c>
      <c r="N43" s="373">
        <f t="shared" si="18"/>
        <v>-0.18437974251104344</v>
      </c>
      <c r="O43" s="333">
        <f t="shared" si="19"/>
        <v>0.20838005758770139</v>
      </c>
      <c r="P43" s="94">
        <f t="shared" si="35"/>
        <v>4</v>
      </c>
      <c r="Q43" s="459">
        <f t="shared" si="20"/>
        <v>3.6730474051216047</v>
      </c>
      <c r="R43" s="460"/>
      <c r="S43" s="315">
        <f t="shared" si="21"/>
        <v>7996.3269525948781</v>
      </c>
      <c r="T43" s="315">
        <f t="shared" si="22"/>
        <v>8003.6730474051219</v>
      </c>
      <c r="U43" s="280" t="str">
        <f t="shared" si="36"/>
        <v>PASS</v>
      </c>
      <c r="W43" s="94">
        <f t="shared" si="23"/>
        <v>2.5493611104717497</v>
      </c>
    </row>
    <row r="44" spans="1:39">
      <c r="A44" s="369">
        <f t="shared" si="37"/>
        <v>9000</v>
      </c>
      <c r="B44" s="370">
        <f t="shared" si="24"/>
        <v>9000</v>
      </c>
      <c r="C44" s="370">
        <f t="shared" si="25"/>
        <v>9000</v>
      </c>
      <c r="D44" s="370">
        <f t="shared" si="25"/>
        <v>9000</v>
      </c>
      <c r="E44" s="315">
        <f t="shared" si="26"/>
        <v>9000</v>
      </c>
      <c r="F44" s="329">
        <f t="shared" si="27"/>
        <v>4.5</v>
      </c>
      <c r="G44" s="329" t="str">
        <f t="shared" si="28"/>
        <v>No</v>
      </c>
      <c r="H44" s="329">
        <f t="shared" si="29"/>
        <v>8995.5</v>
      </c>
      <c r="I44" s="329">
        <f t="shared" si="30"/>
        <v>9004.5</v>
      </c>
      <c r="J44" s="371">
        <f t="shared" si="31"/>
        <v>0.1</v>
      </c>
      <c r="K44" s="372">
        <f t="shared" si="32"/>
        <v>0</v>
      </c>
      <c r="L44" s="315">
        <f t="shared" si="33"/>
        <v>1.764907227351032</v>
      </c>
      <c r="M44" s="366">
        <f t="shared" si="34"/>
        <v>2.5497090896693182</v>
      </c>
      <c r="N44" s="373">
        <f t="shared" si="18"/>
        <v>-0.18432787733167105</v>
      </c>
      <c r="O44" s="333">
        <f t="shared" si="19"/>
        <v>0.20833692435167162</v>
      </c>
      <c r="P44" s="94">
        <f t="shared" si="35"/>
        <v>4.5</v>
      </c>
      <c r="Q44" s="459">
        <f t="shared" si="20"/>
        <v>4.1323046564876496</v>
      </c>
      <c r="R44" s="460"/>
      <c r="S44" s="315">
        <f t="shared" si="21"/>
        <v>8995.8676953435115</v>
      </c>
      <c r="T44" s="315">
        <f t="shared" si="22"/>
        <v>9004.1323046564885</v>
      </c>
      <c r="U44" s="280" t="str">
        <f t="shared" si="36"/>
        <v>PASS</v>
      </c>
      <c r="W44" s="94">
        <f t="shared" si="23"/>
        <v>2.5497090896693182</v>
      </c>
    </row>
    <row r="45" spans="1:39" ht="13.5" thickBot="1">
      <c r="A45" s="374">
        <f t="shared" si="37"/>
        <v>10000</v>
      </c>
      <c r="B45" s="375">
        <f>B21</f>
        <v>10000</v>
      </c>
      <c r="C45" s="375">
        <f t="shared" si="25"/>
        <v>10001.5</v>
      </c>
      <c r="D45" s="375">
        <f t="shared" si="25"/>
        <v>10000.799999999999</v>
      </c>
      <c r="E45" s="339">
        <f t="shared" si="26"/>
        <v>10000.766666666666</v>
      </c>
      <c r="F45" s="340">
        <f t="shared" si="27"/>
        <v>5</v>
      </c>
      <c r="G45" s="340" t="str">
        <f t="shared" si="28"/>
        <v>No</v>
      </c>
      <c r="H45" s="340">
        <f t="shared" si="29"/>
        <v>9995</v>
      </c>
      <c r="I45" s="340">
        <f t="shared" si="30"/>
        <v>10005</v>
      </c>
      <c r="J45" s="376">
        <f t="shared" si="31"/>
        <v>0.1</v>
      </c>
      <c r="K45" s="377">
        <f t="shared" si="32"/>
        <v>0.75055534994649742</v>
      </c>
      <c r="L45" s="339">
        <f t="shared" si="33"/>
        <v>2.4513063567186268</v>
      </c>
      <c r="M45" s="378">
        <f t="shared" si="34"/>
        <v>2.0397287292532096</v>
      </c>
      <c r="N45" s="379">
        <f>IFERROR(0.38*LN(M45)-0.54,"")</f>
        <v>-0.26912960720004281</v>
      </c>
      <c r="O45" s="344">
        <f>IFERROR(1.04-EXP(N45),"")</f>
        <v>0.27595577640182523</v>
      </c>
      <c r="P45" s="380">
        <f t="shared" si="35"/>
        <v>5</v>
      </c>
      <c r="Q45" s="463">
        <f>IFERROR(P45-(L45*O45),"")</f>
        <v>4.3235478511329815</v>
      </c>
      <c r="R45" s="464"/>
      <c r="S45" s="339">
        <f>IFERROR(A45-Q45,"")</f>
        <v>9995.6764521488676</v>
      </c>
      <c r="T45" s="339">
        <f>IFERROR(A45+Q45,"")</f>
        <v>10004.323547851132</v>
      </c>
      <c r="U45" s="282" t="str">
        <f t="shared" si="36"/>
        <v>PASS</v>
      </c>
      <c r="W45" s="94">
        <f>P45/L45</f>
        <v>2.0397287292532096</v>
      </c>
    </row>
    <row r="48" spans="1:39" ht="13.5" thickBot="1"/>
    <row r="49" spans="1:7" ht="18.75" thickBot="1">
      <c r="A49" s="465" t="s">
        <v>211</v>
      </c>
      <c r="B49" s="466"/>
      <c r="C49" s="466"/>
      <c r="D49" s="466"/>
      <c r="E49" s="466"/>
      <c r="F49" s="466"/>
      <c r="G49" s="467"/>
    </row>
    <row r="50" spans="1:7">
      <c r="A50" s="273"/>
      <c r="B50" s="273"/>
      <c r="C50" s="273"/>
      <c r="D50" s="273"/>
      <c r="E50" s="273"/>
      <c r="F50" s="273"/>
      <c r="G50" s="273"/>
    </row>
    <row r="51" spans="1:7" ht="13.5" thickBot="1">
      <c r="A51" s="273"/>
      <c r="B51" s="273"/>
      <c r="C51" s="273"/>
      <c r="D51" s="273"/>
      <c r="E51" s="273"/>
      <c r="F51" s="273"/>
      <c r="G51" s="273"/>
    </row>
    <row r="52" spans="1:7" ht="13.5" thickBot="1">
      <c r="A52" s="381" t="s">
        <v>183</v>
      </c>
      <c r="B52" s="382" t="s">
        <v>187</v>
      </c>
      <c r="C52" s="383" t="s">
        <v>212</v>
      </c>
      <c r="D52" s="384" t="s">
        <v>213</v>
      </c>
      <c r="E52" s="385" t="s">
        <v>214</v>
      </c>
      <c r="F52" s="382" t="s">
        <v>213</v>
      </c>
      <c r="G52" s="381" t="s">
        <v>215</v>
      </c>
    </row>
    <row r="53" spans="1:7">
      <c r="A53" s="386">
        <f>A36</f>
        <v>1000</v>
      </c>
      <c r="B53" s="387">
        <f>E36</f>
        <v>1000.0333333333333</v>
      </c>
      <c r="C53" s="388">
        <f t="shared" ref="C53:C61" si="38">IFERROR(Q36,"")</f>
        <v>0.43900903001525315</v>
      </c>
      <c r="D53" s="389" t="str">
        <f t="shared" ref="D53:D61" si="39">IFERROR(U36,"")</f>
        <v>PASS</v>
      </c>
      <c r="E53" s="390">
        <f>Q12</f>
        <v>0.25555456393021814</v>
      </c>
      <c r="F53" s="391" t="str">
        <f>IF(AND($B53&gt;($A53-E53),$B53&lt;$A53+E53),"PASS","FAIL")</f>
        <v>PASS</v>
      </c>
      <c r="G53" s="392">
        <f t="shared" ref="G53:G61" si="40">IFERROR((C53-E53)/C53,"")</f>
        <v>0.41788312663787575</v>
      </c>
    </row>
    <row r="54" spans="1:7">
      <c r="A54" s="386">
        <f t="shared" ref="A54:A62" si="41">A37</f>
        <v>2000</v>
      </c>
      <c r="B54" s="387">
        <f t="shared" ref="B54:B62" si="42">E37</f>
        <v>2000.0333333333335</v>
      </c>
      <c r="C54" s="388">
        <f t="shared" si="38"/>
        <v>0.90785995518794871</v>
      </c>
      <c r="D54" s="387" t="str">
        <f t="shared" si="39"/>
        <v>PASS</v>
      </c>
      <c r="E54" s="393">
        <f t="shared" ref="E54:E62" si="43">Q13</f>
        <v>0.5683866210913493</v>
      </c>
      <c r="F54" s="391" t="str">
        <f t="shared" ref="F54:F62" si="44">IF(AND(B54&gt;(A54-E54),B54&lt;A54+E54),"PASS","FAIL")</f>
        <v>PASS</v>
      </c>
      <c r="G54" s="392">
        <f t="shared" si="40"/>
        <v>0.37392698307341943</v>
      </c>
    </row>
    <row r="55" spans="1:7">
      <c r="A55" s="386">
        <f t="shared" si="41"/>
        <v>3000</v>
      </c>
      <c r="B55" s="387">
        <f t="shared" si="42"/>
        <v>3000</v>
      </c>
      <c r="C55" s="388">
        <f t="shared" si="38"/>
        <v>1.3761682481152453</v>
      </c>
      <c r="D55" s="387" t="str">
        <f t="shared" si="39"/>
        <v>PASS</v>
      </c>
      <c r="E55" s="393">
        <f t="shared" si="43"/>
        <v>0.88102930363720589</v>
      </c>
      <c r="F55" s="391" t="str">
        <f t="shared" si="44"/>
        <v>PASS</v>
      </c>
      <c r="G55" s="392">
        <f t="shared" si="40"/>
        <v>0.3597953558049064</v>
      </c>
    </row>
    <row r="56" spans="1:7">
      <c r="A56" s="386">
        <f t="shared" si="41"/>
        <v>4000</v>
      </c>
      <c r="B56" s="387">
        <f t="shared" si="42"/>
        <v>4000.6</v>
      </c>
      <c r="C56" s="388">
        <f t="shared" si="38"/>
        <v>1.5394849617067738</v>
      </c>
      <c r="D56" s="387" t="str">
        <f t="shared" si="39"/>
        <v>PASS</v>
      </c>
      <c r="E56" s="393">
        <f t="shared" si="43"/>
        <v>0.6364075650221821</v>
      </c>
      <c r="F56" s="391" t="str">
        <f t="shared" si="44"/>
        <v>PASS</v>
      </c>
      <c r="G56" s="392">
        <f t="shared" si="40"/>
        <v>0.58661008009027971</v>
      </c>
    </row>
    <row r="57" spans="1:7">
      <c r="A57" s="386">
        <f t="shared" si="41"/>
        <v>5000</v>
      </c>
      <c r="B57" s="387">
        <f t="shared" si="42"/>
        <v>5000.166666666667</v>
      </c>
      <c r="C57" s="388">
        <f t="shared" si="38"/>
        <v>2.2135782027912394</v>
      </c>
      <c r="D57" s="387" t="str">
        <f t="shared" si="39"/>
        <v>PASS</v>
      </c>
      <c r="E57" s="393">
        <f t="shared" si="43"/>
        <v>1.3127861863376893</v>
      </c>
      <c r="F57" s="391" t="str">
        <f t="shared" si="44"/>
        <v>PASS</v>
      </c>
      <c r="G57" s="392">
        <f t="shared" si="40"/>
        <v>0.40693932354306933</v>
      </c>
    </row>
    <row r="58" spans="1:7">
      <c r="A58" s="386">
        <f t="shared" si="41"/>
        <v>6000</v>
      </c>
      <c r="B58" s="387">
        <f t="shared" si="42"/>
        <v>6000</v>
      </c>
      <c r="C58" s="388">
        <f t="shared" si="38"/>
        <v>2.7544735177418591</v>
      </c>
      <c r="D58" s="387" t="str">
        <f t="shared" si="39"/>
        <v>PASS</v>
      </c>
      <c r="E58" s="393">
        <f t="shared" si="43"/>
        <v>1.7663251799222053</v>
      </c>
      <c r="F58" s="391" t="str">
        <f t="shared" si="44"/>
        <v>PASS</v>
      </c>
      <c r="G58" s="392">
        <f t="shared" si="40"/>
        <v>0.35874308881711314</v>
      </c>
    </row>
    <row r="59" spans="1:7">
      <c r="A59" s="386">
        <f t="shared" si="41"/>
        <v>7000</v>
      </c>
      <c r="B59" s="387">
        <f t="shared" si="42"/>
        <v>7000</v>
      </c>
      <c r="C59" s="388">
        <f t="shared" si="38"/>
        <v>3.2137731838417527</v>
      </c>
      <c r="D59" s="387" t="str">
        <f t="shared" si="39"/>
        <v>PASS</v>
      </c>
      <c r="E59" s="393">
        <f t="shared" si="43"/>
        <v>2.0611537406221032</v>
      </c>
      <c r="F59" s="391" t="str">
        <f t="shared" si="44"/>
        <v>PASS</v>
      </c>
      <c r="G59" s="392">
        <f t="shared" si="40"/>
        <v>0.35864990379993317</v>
      </c>
    </row>
    <row r="60" spans="1:7">
      <c r="A60" s="386">
        <f t="shared" si="41"/>
        <v>8000</v>
      </c>
      <c r="B60" s="387">
        <f t="shared" si="42"/>
        <v>8000</v>
      </c>
      <c r="C60" s="388">
        <f t="shared" si="38"/>
        <v>3.6730474051216047</v>
      </c>
      <c r="D60" s="387" t="str">
        <f t="shared" si="39"/>
        <v>PASS</v>
      </c>
      <c r="E60" s="393">
        <f t="shared" si="43"/>
        <v>2.355931495857476</v>
      </c>
      <c r="F60" s="394" t="str">
        <f t="shared" si="44"/>
        <v>PASS</v>
      </c>
      <c r="G60" s="392">
        <f t="shared" si="40"/>
        <v>0.3585894120036609</v>
      </c>
    </row>
    <row r="61" spans="1:7">
      <c r="A61" s="386">
        <f t="shared" si="41"/>
        <v>9000</v>
      </c>
      <c r="B61" s="387">
        <f t="shared" si="42"/>
        <v>9000</v>
      </c>
      <c r="C61" s="388">
        <f t="shared" si="38"/>
        <v>4.1323046564876496</v>
      </c>
      <c r="D61" s="387" t="str">
        <f t="shared" si="39"/>
        <v>PASS</v>
      </c>
      <c r="E61" s="393">
        <f t="shared" si="43"/>
        <v>2.6506753594185284</v>
      </c>
      <c r="F61" s="394" t="str">
        <f t="shared" si="44"/>
        <v>PASS</v>
      </c>
      <c r="G61" s="392">
        <f t="shared" si="40"/>
        <v>0.35854793395810924</v>
      </c>
    </row>
    <row r="62" spans="1:7" ht="13.5" thickBot="1">
      <c r="A62" s="395">
        <f t="shared" si="41"/>
        <v>10000</v>
      </c>
      <c r="B62" s="396">
        <f t="shared" si="42"/>
        <v>10000.766666666666</v>
      </c>
      <c r="C62" s="397">
        <f>IFERROR(Q45,"")</f>
        <v>4.3235478511329815</v>
      </c>
      <c r="D62" s="396" t="str">
        <f>IFERROR(U45,"")</f>
        <v>PASS</v>
      </c>
      <c r="E62" s="398">
        <f t="shared" si="43"/>
        <v>2.4314450205438334</v>
      </c>
      <c r="F62" s="399" t="str">
        <f t="shared" si="44"/>
        <v>PASS</v>
      </c>
      <c r="G62" s="400">
        <f>IFERROR((C62-E62)/C62,"")</f>
        <v>0.43762735969102884</v>
      </c>
    </row>
    <row r="66" spans="1:19" ht="13.5" customHeight="1" thickBot="1"/>
    <row r="67" spans="1:19" ht="30.75" thickBot="1">
      <c r="A67" s="468" t="s">
        <v>216</v>
      </c>
      <c r="B67" s="469"/>
      <c r="C67" s="469"/>
      <c r="D67" s="469"/>
      <c r="E67" s="469"/>
      <c r="F67" s="469"/>
      <c r="G67" s="469"/>
      <c r="H67" s="469"/>
      <c r="I67" s="469"/>
      <c r="J67" s="469"/>
      <c r="K67" s="469"/>
      <c r="L67" s="469"/>
      <c r="M67" s="469"/>
      <c r="N67" s="469"/>
      <c r="O67" s="469"/>
      <c r="P67" s="469"/>
      <c r="Q67" s="469"/>
      <c r="R67" s="469"/>
      <c r="S67" s="470"/>
    </row>
    <row r="68" spans="1:19">
      <c r="A68" s="348"/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50"/>
    </row>
    <row r="69" spans="1:19">
      <c r="A69" s="296"/>
      <c r="D69" s="351"/>
      <c r="S69" s="297"/>
    </row>
    <row r="70" spans="1:19">
      <c r="A70" s="298" t="s">
        <v>173</v>
      </c>
      <c r="B70" s="352">
        <f>B4</f>
        <v>10000</v>
      </c>
      <c r="C70" s="273"/>
      <c r="D70" s="273"/>
      <c r="E70" s="275"/>
      <c r="S70" s="297"/>
    </row>
    <row r="71" spans="1:19">
      <c r="A71" s="296" t="s">
        <v>174</v>
      </c>
      <c r="B71" s="353">
        <f t="shared" ref="B71:B75" si="45">B5</f>
        <v>0.1</v>
      </c>
      <c r="C71" s="273"/>
      <c r="D71" s="273"/>
      <c r="S71" s="297"/>
    </row>
    <row r="72" spans="1:19">
      <c r="A72" s="296" t="s">
        <v>175</v>
      </c>
      <c r="B72" s="354">
        <f t="shared" si="45"/>
        <v>5.0000000000000001E-4</v>
      </c>
      <c r="C72" s="355" t="str">
        <f>C6</f>
        <v xml:space="preserve">Reading </v>
      </c>
      <c r="D72" s="273"/>
      <c r="S72" s="297"/>
    </row>
    <row r="73" spans="1:19">
      <c r="A73" s="296" t="s">
        <v>177</v>
      </c>
      <c r="B73" s="353" t="str">
        <f t="shared" si="45"/>
        <v>no</v>
      </c>
      <c r="C73" s="273"/>
      <c r="D73" s="273"/>
      <c r="S73" s="297"/>
    </row>
    <row r="74" spans="1:19">
      <c r="A74" s="296" t="s">
        <v>179</v>
      </c>
      <c r="B74" s="356">
        <f t="shared" si="45"/>
        <v>2.0000000000000001E-4</v>
      </c>
      <c r="C74" s="273"/>
      <c r="D74" s="273"/>
      <c r="S74" s="297"/>
    </row>
    <row r="75" spans="1:19" ht="13.5" thickBot="1">
      <c r="A75" s="305" t="s">
        <v>180</v>
      </c>
      <c r="B75" s="357">
        <f t="shared" si="45"/>
        <v>2</v>
      </c>
      <c r="C75" s="273"/>
      <c r="D75" s="273"/>
      <c r="S75" s="297"/>
    </row>
    <row r="76" spans="1:19" ht="13.5" customHeight="1" thickBot="1">
      <c r="A76" s="296"/>
      <c r="B76" s="273"/>
      <c r="C76" s="273"/>
      <c r="D76" s="273"/>
      <c r="H76" s="471" t="s">
        <v>181</v>
      </c>
      <c r="I76" s="472"/>
      <c r="Q76" s="401"/>
      <c r="R76" s="401"/>
      <c r="S76" s="297"/>
    </row>
    <row r="77" spans="1:19" ht="12.75" customHeight="1" thickBot="1">
      <c r="A77" s="358" t="s">
        <v>183</v>
      </c>
      <c r="B77" s="402" t="s">
        <v>184</v>
      </c>
      <c r="C77" s="402" t="s">
        <v>185</v>
      </c>
      <c r="D77" s="402" t="s">
        <v>186</v>
      </c>
      <c r="E77" s="252" t="s">
        <v>187</v>
      </c>
      <c r="F77" s="252" t="s">
        <v>188</v>
      </c>
      <c r="G77" s="252" t="s">
        <v>189</v>
      </c>
      <c r="H77" s="252" t="s">
        <v>120</v>
      </c>
      <c r="I77" s="252" t="s">
        <v>190</v>
      </c>
      <c r="J77" s="252" t="s">
        <v>191</v>
      </c>
      <c r="K77" s="359" t="s">
        <v>192</v>
      </c>
      <c r="L77" s="358" t="s">
        <v>205</v>
      </c>
      <c r="M77" s="358" t="s">
        <v>194</v>
      </c>
      <c r="N77" s="359" t="s">
        <v>208</v>
      </c>
      <c r="O77" s="473" t="s">
        <v>217</v>
      </c>
      <c r="P77" s="474"/>
      <c r="Q77" s="283" t="s">
        <v>120</v>
      </c>
      <c r="R77" s="285" t="s">
        <v>121</v>
      </c>
      <c r="S77" s="361" t="s">
        <v>213</v>
      </c>
    </row>
    <row r="78" spans="1:19" ht="13.5" customHeight="1">
      <c r="A78" s="361">
        <f>A12</f>
        <v>1000</v>
      </c>
      <c r="B78" s="362">
        <f>B12</f>
        <v>1000</v>
      </c>
      <c r="C78" s="362">
        <f>IF(C12="","",C12)</f>
        <v>1000.1</v>
      </c>
      <c r="D78" s="362">
        <f>IF(D12="","",D12)</f>
        <v>1000</v>
      </c>
      <c r="E78" s="363">
        <f>AVERAGE(B78:D78)</f>
        <v>1000.0333333333333</v>
      </c>
      <c r="F78" s="316">
        <f>IF($C$6="Reading ",($B$6*A78),($B$6*$AV$12))</f>
        <v>0.5</v>
      </c>
      <c r="G78" s="316" t="str">
        <f>IF($B$7="no","No","yes")</f>
        <v>No</v>
      </c>
      <c r="H78" s="316">
        <f>IF($B$7="no",($A78-$F78),($A78-$F78)-$B$5)</f>
        <v>999.5</v>
      </c>
      <c r="I78" s="316">
        <f>IF($B$7="no",($A78+$F78),($A78+$F78)+$B$5)</f>
        <v>1000.5</v>
      </c>
      <c r="J78" s="364">
        <f>$B$5</f>
        <v>0.1</v>
      </c>
      <c r="K78" s="365">
        <f>IF(C78="",0,STDEV(B78:D78))</f>
        <v>5.7735026918975703E-2</v>
      </c>
      <c r="L78" s="363">
        <f>IF($L$35="U95%",1.96*(SQRT((($B$8*A78)/$B$9)^2+(J78/3.464)^2+(K78/1)^2)),2.326*(SQRT((($B$8*A78)/$B$9)^2+(J78/3.464)^2+(K78/1)^2)))</f>
        <v>0.23328706455619644</v>
      </c>
      <c r="M78" s="403">
        <f>N78/L78</f>
        <v>2.1432821444737891</v>
      </c>
      <c r="N78" s="278">
        <f t="shared" ref="N78:N87" si="46">IF(G78="no",F78,F78+$B$29)</f>
        <v>0.5</v>
      </c>
      <c r="O78" s="475">
        <f>IFERROR(SQRT((N78^2-L78^2)),0)</f>
        <v>0.44224104910190443</v>
      </c>
      <c r="P78" s="476"/>
      <c r="Q78" s="368">
        <f>A78-O78</f>
        <v>999.55775895089812</v>
      </c>
      <c r="R78" s="363">
        <f>A78+O78</f>
        <v>1000.4422410491019</v>
      </c>
      <c r="S78" s="279" t="str">
        <f>IF(AND(E78&gt;Q78,E78&lt;R78),"PASS","FAIL")</f>
        <v>PASS</v>
      </c>
    </row>
    <row r="79" spans="1:19" ht="15" customHeight="1">
      <c r="A79" s="369">
        <f t="shared" ref="A79:B87" si="47">A13</f>
        <v>2000</v>
      </c>
      <c r="B79" s="370">
        <f t="shared" si="47"/>
        <v>2000</v>
      </c>
      <c r="C79" s="370">
        <f t="shared" ref="C79:D87" si="48">IF(C13="","",C13)</f>
        <v>2000</v>
      </c>
      <c r="D79" s="370">
        <f t="shared" si="48"/>
        <v>2000.1</v>
      </c>
      <c r="E79" s="315">
        <f t="shared" ref="E79:E87" si="49">AVERAGE(B79:D79)</f>
        <v>2000.0333333333335</v>
      </c>
      <c r="F79" s="329">
        <f t="shared" ref="F79:F87" si="50">IF($C$6="Reading ",($B$6*A79),($B$6*$AV$12))</f>
        <v>1</v>
      </c>
      <c r="G79" s="329" t="str">
        <f t="shared" ref="G79:G87" si="51">IF($B$7="no","No","yes")</f>
        <v>No</v>
      </c>
      <c r="H79" s="329">
        <f t="shared" ref="H79:H87" si="52">IF($B$7="no",($A79-$F79),($A79-$F79)-$B$5)</f>
        <v>1999</v>
      </c>
      <c r="I79" s="329">
        <f t="shared" ref="I79:I87" si="53">IF($B$7="no",($A79+$F79),($A79+$F79)+$B$5)</f>
        <v>2001</v>
      </c>
      <c r="J79" s="371">
        <f t="shared" ref="J79:J87" si="54">$B$5</f>
        <v>0.1</v>
      </c>
      <c r="K79" s="372">
        <f t="shared" ref="K79:K87" si="55">IF(C79="",0,STDEV(B79:D79))</f>
        <v>5.7735026918910068E-2</v>
      </c>
      <c r="L79" s="315">
        <f t="shared" ref="L79:L87" si="56">IF($L$35="U95%",1.96*(SQRT((($B$8*A79)/$B$9)^2+(J79/3.464)^2+(K79/1)^2)),2.326*(SQRT((($B$8*A79)/$B$9)^2+(J79/3.464)^2+(K79/1)^2)))</f>
        <v>0.41191122161118393</v>
      </c>
      <c r="M79" s="404">
        <f t="shared" ref="M79:M87" si="57">N79/L79</f>
        <v>2.4277075921566702</v>
      </c>
      <c r="N79" s="112">
        <f t="shared" si="46"/>
        <v>1</v>
      </c>
      <c r="O79" s="459">
        <f t="shared" ref="O79:O87" si="58">IFERROR(SQRT((N79^2-L79^2)),0)</f>
        <v>0.91122398207618649</v>
      </c>
      <c r="P79" s="460"/>
      <c r="Q79" s="366">
        <f t="shared" ref="Q79:Q87" si="59">A79-O79</f>
        <v>1999.0887760179239</v>
      </c>
      <c r="R79" s="315">
        <f t="shared" ref="R79:R87" si="60">A79+O79</f>
        <v>2000.9112239820761</v>
      </c>
      <c r="S79" s="280" t="str">
        <f t="shared" ref="S79:S87" si="61">IF(AND(E79&gt;Q79,E79&lt;R79),"PASS","FAIL")</f>
        <v>PASS</v>
      </c>
    </row>
    <row r="80" spans="1:19">
      <c r="A80" s="369">
        <f t="shared" si="47"/>
        <v>3000</v>
      </c>
      <c r="B80" s="370">
        <f t="shared" si="47"/>
        <v>3000</v>
      </c>
      <c r="C80" s="370">
        <f t="shared" si="48"/>
        <v>3000</v>
      </c>
      <c r="D80" s="370">
        <f t="shared" si="48"/>
        <v>3000</v>
      </c>
      <c r="E80" s="315">
        <f t="shared" si="49"/>
        <v>3000</v>
      </c>
      <c r="F80" s="329">
        <f t="shared" si="50"/>
        <v>1.5</v>
      </c>
      <c r="G80" s="329" t="str">
        <f t="shared" si="51"/>
        <v>No</v>
      </c>
      <c r="H80" s="329">
        <f t="shared" si="52"/>
        <v>2998.5</v>
      </c>
      <c r="I80" s="329">
        <f t="shared" si="53"/>
        <v>3001.5</v>
      </c>
      <c r="J80" s="371">
        <f t="shared" si="54"/>
        <v>0.1</v>
      </c>
      <c r="K80" s="372">
        <f t="shared" si="55"/>
        <v>0</v>
      </c>
      <c r="L80" s="315">
        <f t="shared" si="56"/>
        <v>0.5907161087662226</v>
      </c>
      <c r="M80" s="404">
        <f t="shared" si="57"/>
        <v>2.5392908331769037</v>
      </c>
      <c r="N80" s="112">
        <f t="shared" si="46"/>
        <v>1.5</v>
      </c>
      <c r="O80" s="459">
        <f t="shared" si="58"/>
        <v>1.3787873218317943</v>
      </c>
      <c r="P80" s="460"/>
      <c r="Q80" s="366">
        <f t="shared" si="59"/>
        <v>2998.6212126781684</v>
      </c>
      <c r="R80" s="315">
        <f t="shared" si="60"/>
        <v>3001.3787873218316</v>
      </c>
      <c r="S80" s="280" t="str">
        <f t="shared" si="61"/>
        <v>PASS</v>
      </c>
    </row>
    <row r="81" spans="1:19" ht="15" customHeight="1">
      <c r="A81" s="369">
        <f t="shared" si="47"/>
        <v>4000</v>
      </c>
      <c r="B81" s="370">
        <f t="shared" si="47"/>
        <v>4000</v>
      </c>
      <c r="C81" s="370">
        <f t="shared" si="48"/>
        <v>4001</v>
      </c>
      <c r="D81" s="370">
        <f t="shared" si="48"/>
        <v>4000.8</v>
      </c>
      <c r="E81" s="315">
        <f t="shared" si="49"/>
        <v>4000.6</v>
      </c>
      <c r="F81" s="329">
        <f t="shared" si="50"/>
        <v>2</v>
      </c>
      <c r="G81" s="329" t="str">
        <f t="shared" si="51"/>
        <v>No</v>
      </c>
      <c r="H81" s="329">
        <f t="shared" si="52"/>
        <v>3998</v>
      </c>
      <c r="I81" s="329">
        <f t="shared" si="53"/>
        <v>4002</v>
      </c>
      <c r="J81" s="371">
        <f t="shared" si="54"/>
        <v>0.1</v>
      </c>
      <c r="K81" s="372">
        <f t="shared" si="55"/>
        <v>0.52915026221295247</v>
      </c>
      <c r="L81" s="315">
        <f t="shared" si="56"/>
        <v>1.3013475789181181</v>
      </c>
      <c r="M81" s="404">
        <f t="shared" si="57"/>
        <v>1.5368684219343691</v>
      </c>
      <c r="N81" s="112">
        <f t="shared" si="46"/>
        <v>2</v>
      </c>
      <c r="O81" s="459">
        <f t="shared" si="58"/>
        <v>1.5187147457122923</v>
      </c>
      <c r="P81" s="460"/>
      <c r="Q81" s="366">
        <f t="shared" si="59"/>
        <v>3998.4812852542877</v>
      </c>
      <c r="R81" s="315">
        <f t="shared" si="60"/>
        <v>4001.5187147457123</v>
      </c>
      <c r="S81" s="280" t="str">
        <f t="shared" si="61"/>
        <v>PASS</v>
      </c>
    </row>
    <row r="82" spans="1:19">
      <c r="A82" s="369">
        <f t="shared" si="47"/>
        <v>5000</v>
      </c>
      <c r="B82" s="370">
        <f t="shared" si="47"/>
        <v>5000</v>
      </c>
      <c r="C82" s="370">
        <f t="shared" si="48"/>
        <v>5000</v>
      </c>
      <c r="D82" s="370">
        <f t="shared" si="48"/>
        <v>5000.5</v>
      </c>
      <c r="E82" s="315">
        <f t="shared" si="49"/>
        <v>5000.166666666667</v>
      </c>
      <c r="F82" s="329">
        <f t="shared" si="50"/>
        <v>2.5</v>
      </c>
      <c r="G82" s="329" t="str">
        <f t="shared" si="51"/>
        <v>No</v>
      </c>
      <c r="H82" s="329">
        <f t="shared" si="52"/>
        <v>4997.5</v>
      </c>
      <c r="I82" s="329">
        <f t="shared" si="53"/>
        <v>5002.5</v>
      </c>
      <c r="J82" s="371">
        <f t="shared" si="54"/>
        <v>0.1</v>
      </c>
      <c r="K82" s="372">
        <f t="shared" si="55"/>
        <v>0.28867513459481292</v>
      </c>
      <c r="L82" s="315">
        <f t="shared" si="56"/>
        <v>1.1330202356927441</v>
      </c>
      <c r="M82" s="404">
        <f t="shared" si="57"/>
        <v>2.2064919241900967</v>
      </c>
      <c r="N82" s="112">
        <f t="shared" si="46"/>
        <v>2.5</v>
      </c>
      <c r="O82" s="459">
        <f t="shared" si="58"/>
        <v>2.2285118679313238</v>
      </c>
      <c r="P82" s="460"/>
      <c r="Q82" s="366">
        <f t="shared" si="59"/>
        <v>4997.771488132069</v>
      </c>
      <c r="R82" s="315">
        <f t="shared" si="60"/>
        <v>5002.228511867931</v>
      </c>
      <c r="S82" s="280" t="str">
        <f t="shared" si="61"/>
        <v>PASS</v>
      </c>
    </row>
    <row r="83" spans="1:19">
      <c r="A83" s="369">
        <f t="shared" si="47"/>
        <v>6000</v>
      </c>
      <c r="B83" s="370">
        <f t="shared" si="47"/>
        <v>6000</v>
      </c>
      <c r="C83" s="370">
        <f t="shared" si="48"/>
        <v>6000</v>
      </c>
      <c r="D83" s="370">
        <f t="shared" si="48"/>
        <v>6000</v>
      </c>
      <c r="E83" s="315">
        <f t="shared" si="49"/>
        <v>6000</v>
      </c>
      <c r="F83" s="329">
        <f t="shared" si="50"/>
        <v>3</v>
      </c>
      <c r="G83" s="329" t="str">
        <f t="shared" si="51"/>
        <v>No</v>
      </c>
      <c r="H83" s="329">
        <f t="shared" si="52"/>
        <v>5997</v>
      </c>
      <c r="I83" s="329">
        <f t="shared" si="53"/>
        <v>6003</v>
      </c>
      <c r="J83" s="371">
        <f t="shared" si="54"/>
        <v>0.1</v>
      </c>
      <c r="K83" s="372">
        <f t="shared" si="55"/>
        <v>0</v>
      </c>
      <c r="L83" s="315">
        <f t="shared" si="56"/>
        <v>1.1773604041056875</v>
      </c>
      <c r="M83" s="404">
        <f t="shared" si="57"/>
        <v>2.5480727817399069</v>
      </c>
      <c r="N83" s="112">
        <f t="shared" si="46"/>
        <v>3</v>
      </c>
      <c r="O83" s="459">
        <f t="shared" si="58"/>
        <v>2.7593155815970185</v>
      </c>
      <c r="P83" s="460"/>
      <c r="Q83" s="366">
        <f t="shared" si="59"/>
        <v>5997.2406844184034</v>
      </c>
      <c r="R83" s="315">
        <f t="shared" si="60"/>
        <v>6002.7593155815966</v>
      </c>
      <c r="S83" s="280" t="str">
        <f t="shared" si="61"/>
        <v>PASS</v>
      </c>
    </row>
    <row r="84" spans="1:19">
      <c r="A84" s="369">
        <f t="shared" si="47"/>
        <v>7000</v>
      </c>
      <c r="B84" s="370">
        <f t="shared" si="47"/>
        <v>7000</v>
      </c>
      <c r="C84" s="370">
        <f t="shared" si="48"/>
        <v>7000</v>
      </c>
      <c r="D84" s="370">
        <f t="shared" si="48"/>
        <v>7000</v>
      </c>
      <c r="E84" s="315">
        <f t="shared" si="49"/>
        <v>7000</v>
      </c>
      <c r="F84" s="329">
        <f t="shared" si="50"/>
        <v>3.5</v>
      </c>
      <c r="G84" s="329" t="str">
        <f t="shared" si="51"/>
        <v>No</v>
      </c>
      <c r="H84" s="329">
        <f t="shared" si="52"/>
        <v>6996.5</v>
      </c>
      <c r="I84" s="329">
        <f t="shared" si="53"/>
        <v>7003.5</v>
      </c>
      <c r="J84" s="371">
        <f t="shared" si="54"/>
        <v>0.1</v>
      </c>
      <c r="K84" s="372">
        <f t="shared" si="55"/>
        <v>0</v>
      </c>
      <c r="L84" s="315">
        <f t="shared" si="56"/>
        <v>1.3731662394465967</v>
      </c>
      <c r="M84" s="404">
        <f t="shared" si="57"/>
        <v>2.5488538091429804</v>
      </c>
      <c r="N84" s="112">
        <f t="shared" si="46"/>
        <v>3.5</v>
      </c>
      <c r="O84" s="459">
        <f t="shared" si="58"/>
        <v>3.2193810707718482</v>
      </c>
      <c r="P84" s="460"/>
      <c r="Q84" s="366">
        <f t="shared" si="59"/>
        <v>6996.7806189292278</v>
      </c>
      <c r="R84" s="315">
        <f t="shared" si="60"/>
        <v>7003.2193810707722</v>
      </c>
      <c r="S84" s="280" t="str">
        <f t="shared" si="61"/>
        <v>PASS</v>
      </c>
    </row>
    <row r="85" spans="1:19">
      <c r="A85" s="369">
        <f t="shared" si="47"/>
        <v>8000</v>
      </c>
      <c r="B85" s="370">
        <f t="shared" si="47"/>
        <v>8000</v>
      </c>
      <c r="C85" s="370">
        <f t="shared" si="48"/>
        <v>8000</v>
      </c>
      <c r="D85" s="370">
        <f t="shared" si="48"/>
        <v>8000</v>
      </c>
      <c r="E85" s="315">
        <f t="shared" si="49"/>
        <v>8000</v>
      </c>
      <c r="F85" s="329">
        <f t="shared" si="50"/>
        <v>4</v>
      </c>
      <c r="G85" s="329" t="str">
        <f t="shared" si="51"/>
        <v>No</v>
      </c>
      <c r="H85" s="329">
        <f t="shared" si="52"/>
        <v>7996</v>
      </c>
      <c r="I85" s="329">
        <f t="shared" si="53"/>
        <v>8004</v>
      </c>
      <c r="J85" s="371">
        <f t="shared" si="54"/>
        <v>0.1</v>
      </c>
      <c r="K85" s="372">
        <f t="shared" si="55"/>
        <v>0</v>
      </c>
      <c r="L85" s="315">
        <f t="shared" si="56"/>
        <v>1.56902056110043</v>
      </c>
      <c r="M85" s="404">
        <f t="shared" si="57"/>
        <v>2.5493611104717497</v>
      </c>
      <c r="N85" s="112">
        <f t="shared" si="46"/>
        <v>4</v>
      </c>
      <c r="O85" s="459">
        <f t="shared" si="58"/>
        <v>3.6794258354863048</v>
      </c>
      <c r="P85" s="460"/>
      <c r="Q85" s="366">
        <f t="shared" si="59"/>
        <v>7996.3205741645133</v>
      </c>
      <c r="R85" s="315">
        <f t="shared" si="60"/>
        <v>8003.6794258354867</v>
      </c>
      <c r="S85" s="280" t="str">
        <f t="shared" si="61"/>
        <v>PASS</v>
      </c>
    </row>
    <row r="86" spans="1:19">
      <c r="A86" s="369">
        <f t="shared" si="47"/>
        <v>9000</v>
      </c>
      <c r="B86" s="370">
        <f t="shared" si="47"/>
        <v>9000</v>
      </c>
      <c r="C86" s="370">
        <f t="shared" si="48"/>
        <v>9000</v>
      </c>
      <c r="D86" s="370">
        <f t="shared" si="48"/>
        <v>9000</v>
      </c>
      <c r="E86" s="315">
        <f t="shared" si="49"/>
        <v>9000</v>
      </c>
      <c r="F86" s="329">
        <f t="shared" si="50"/>
        <v>4.5</v>
      </c>
      <c r="G86" s="329" t="str">
        <f t="shared" si="51"/>
        <v>No</v>
      </c>
      <c r="H86" s="329">
        <f t="shared" si="52"/>
        <v>8995.5</v>
      </c>
      <c r="I86" s="329">
        <f t="shared" si="53"/>
        <v>9004.5</v>
      </c>
      <c r="J86" s="371">
        <f t="shared" si="54"/>
        <v>0.1</v>
      </c>
      <c r="K86" s="372">
        <f t="shared" si="55"/>
        <v>0</v>
      </c>
      <c r="L86" s="315">
        <f t="shared" si="56"/>
        <v>1.764907227351032</v>
      </c>
      <c r="M86" s="404">
        <f t="shared" si="57"/>
        <v>2.5497090896693182</v>
      </c>
      <c r="N86" s="112">
        <f t="shared" si="46"/>
        <v>4.5</v>
      </c>
      <c r="O86" s="459">
        <f t="shared" si="58"/>
        <v>4.1394567854785116</v>
      </c>
      <c r="P86" s="460"/>
      <c r="Q86" s="366">
        <f t="shared" si="59"/>
        <v>8995.8605432145214</v>
      </c>
      <c r="R86" s="315">
        <f t="shared" si="60"/>
        <v>9004.1394567854786</v>
      </c>
      <c r="S86" s="280" t="str">
        <f t="shared" si="61"/>
        <v>PASS</v>
      </c>
    </row>
    <row r="87" spans="1:19" ht="13.5" thickBot="1">
      <c r="A87" s="374">
        <f t="shared" si="47"/>
        <v>10000</v>
      </c>
      <c r="B87" s="375">
        <f t="shared" si="47"/>
        <v>10000</v>
      </c>
      <c r="C87" s="375">
        <f t="shared" si="48"/>
        <v>10001.5</v>
      </c>
      <c r="D87" s="375">
        <f t="shared" si="48"/>
        <v>10000.799999999999</v>
      </c>
      <c r="E87" s="339">
        <f t="shared" si="49"/>
        <v>10000.766666666666</v>
      </c>
      <c r="F87" s="340">
        <f t="shared" si="50"/>
        <v>5</v>
      </c>
      <c r="G87" s="340" t="str">
        <f t="shared" si="51"/>
        <v>No</v>
      </c>
      <c r="H87" s="340">
        <f t="shared" si="52"/>
        <v>9995</v>
      </c>
      <c r="I87" s="340">
        <f t="shared" si="53"/>
        <v>10005</v>
      </c>
      <c r="J87" s="376">
        <f t="shared" si="54"/>
        <v>0.1</v>
      </c>
      <c r="K87" s="377">
        <f t="shared" si="55"/>
        <v>0.75055534994649742</v>
      </c>
      <c r="L87" s="339">
        <f t="shared" si="56"/>
        <v>2.4513063567186268</v>
      </c>
      <c r="M87" s="405">
        <f t="shared" si="57"/>
        <v>2.0397287292532096</v>
      </c>
      <c r="N87" s="281">
        <f t="shared" si="46"/>
        <v>5</v>
      </c>
      <c r="O87" s="461">
        <f t="shared" si="58"/>
        <v>4.3578775964350873</v>
      </c>
      <c r="P87" s="462"/>
      <c r="Q87" s="378">
        <f t="shared" si="59"/>
        <v>9995.6421224035657</v>
      </c>
      <c r="R87" s="339">
        <f t="shared" si="60"/>
        <v>10004.357877596434</v>
      </c>
      <c r="S87" s="282" t="str">
        <f t="shared" si="61"/>
        <v>PASS</v>
      </c>
    </row>
  </sheetData>
  <mergeCells count="41">
    <mergeCell ref="Q19:R19"/>
    <mergeCell ref="A1:T1"/>
    <mergeCell ref="H10:I10"/>
    <mergeCell ref="Q10:R10"/>
    <mergeCell ref="Q11:R11"/>
    <mergeCell ref="Q12:R12"/>
    <mergeCell ref="Q13:R13"/>
    <mergeCell ref="Q14:R14"/>
    <mergeCell ref="Q15:R15"/>
    <mergeCell ref="Q16:R16"/>
    <mergeCell ref="Q17:R17"/>
    <mergeCell ref="Q18:R18"/>
    <mergeCell ref="Q42:R42"/>
    <mergeCell ref="Q20:R20"/>
    <mergeCell ref="Q21:R21"/>
    <mergeCell ref="A25:U25"/>
    <mergeCell ref="H34:I34"/>
    <mergeCell ref="Q34:R35"/>
    <mergeCell ref="Q36:R36"/>
    <mergeCell ref="Q37:R37"/>
    <mergeCell ref="Q38:R38"/>
    <mergeCell ref="Q39:R39"/>
    <mergeCell ref="Q40:R40"/>
    <mergeCell ref="Q41:R41"/>
    <mergeCell ref="O82:P82"/>
    <mergeCell ref="Q43:R43"/>
    <mergeCell ref="Q44:R44"/>
    <mergeCell ref="Q45:R45"/>
    <mergeCell ref="A49:G49"/>
    <mergeCell ref="A67:S67"/>
    <mergeCell ref="H76:I76"/>
    <mergeCell ref="O77:P77"/>
    <mergeCell ref="O78:P78"/>
    <mergeCell ref="O79:P79"/>
    <mergeCell ref="O80:P80"/>
    <mergeCell ref="O81:P81"/>
    <mergeCell ref="O83:P83"/>
    <mergeCell ref="O84:P84"/>
    <mergeCell ref="O85:P85"/>
    <mergeCell ref="O86:P86"/>
    <mergeCell ref="O87:P87"/>
  </mergeCells>
  <conditionalFormatting sqref="M36:M45">
    <cfRule type="expression" priority="6">
      <formula>(P36/L36)&gt;4</formula>
    </cfRule>
    <cfRule type="expression" dxfId="21" priority="7">
      <formula>"AG36/AC36&gt;4"</formula>
    </cfRule>
    <cfRule type="cellIs" dxfId="20" priority="10" operator="lessThan">
      <formula>4</formula>
    </cfRule>
  </conditionalFormatting>
  <conditionalFormatting sqref="M78">
    <cfRule type="expression" priority="12">
      <formula>(N78/L78)&gt;4</formula>
    </cfRule>
  </conditionalFormatting>
  <conditionalFormatting sqref="M78:M87">
    <cfRule type="expression" dxfId="19" priority="2">
      <formula>"AG36/AC36&gt;4"</formula>
    </cfRule>
    <cfRule type="cellIs" dxfId="18" priority="5" operator="lessThan">
      <formula>4</formula>
    </cfRule>
  </conditionalFormatting>
  <conditionalFormatting sqref="P12:P21">
    <cfRule type="cellIs" dxfId="17" priority="1" operator="greaterThan">
      <formula>0.02</formula>
    </cfRule>
    <cfRule type="cellIs" dxfId="16" priority="11" operator="greaterThan">
      <formula>0.04</formula>
    </cfRule>
  </conditionalFormatting>
  <conditionalFormatting sqref="S78:S87">
    <cfRule type="containsText" dxfId="15" priority="3" operator="containsText" text="FAIL">
      <formula>NOT(ISERROR(SEARCH("FAIL",S78)))</formula>
    </cfRule>
    <cfRule type="cellIs" dxfId="14" priority="4" operator="equal">
      <formula>"""FAIL"""</formula>
    </cfRule>
  </conditionalFormatting>
  <conditionalFormatting sqref="U36:U45">
    <cfRule type="containsText" dxfId="13" priority="8" operator="containsText" text="FAIL">
      <formula>NOT(ISERROR(SEARCH("FAIL",U36)))</formula>
    </cfRule>
    <cfRule type="cellIs" dxfId="12" priority="9" operator="equal">
      <formula>"""FAIL"""</formula>
    </cfRule>
  </conditionalFormatting>
  <dataValidations count="6">
    <dataValidation type="list" allowBlank="1" showInputMessage="1" showErrorMessage="1" sqref="B8" xr:uid="{FA1BF170-9800-46AF-A412-1132A404C7CB}">
      <formula1>$AL$12:$AL$26</formula1>
    </dataValidation>
    <dataValidation type="list" allowBlank="1" showInputMessage="1" showErrorMessage="1" sqref="L35 L77" xr:uid="{4E5813EF-F780-4973-BC86-AFE35995D94F}">
      <formula1>$AL$36:$AL$37</formula1>
    </dataValidation>
    <dataValidation type="list" allowBlank="1" showInputMessage="1" showErrorMessage="1" sqref="B7" xr:uid="{C4899171-C21D-41EE-A5A4-A6B0E9A99644}">
      <formula1>$AQ$12:$AQ$13</formula1>
    </dataValidation>
    <dataValidation type="list" allowBlank="1" showInputMessage="1" showErrorMessage="1" sqref="B6" xr:uid="{3682A0EA-FB65-4021-9FCA-3F63BA2B9BC1}">
      <formula1>$AO$12:$AO$24</formula1>
    </dataValidation>
    <dataValidation type="list" allowBlank="1" showInputMessage="1" showErrorMessage="1" sqref="C6 C30 C72" xr:uid="{578F63C5-E576-4D9D-9728-26CE5B751DF0}">
      <formula1>$AT$12:$AT$13</formula1>
    </dataValidation>
    <dataValidation type="list" allowBlank="1" showInputMessage="1" showErrorMessage="1" sqref="B30" xr:uid="{59FD88E3-D6E2-4779-BA0D-34B2B9E79D44}">
      <formula1>$AO$12:$AO$23</formula1>
    </dataValidation>
  </dataValidations>
  <pageMargins left="0.75" right="0.75" top="1" bottom="1" header="0.5" footer="0.5"/>
  <pageSetup scale="5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FD762-2B43-41F7-82D8-79A4E8C13CB6}">
  <sheetPr>
    <tabColor rgb="FFFFC000"/>
    <pageSetUpPr autoPageBreaks="0" fitToPage="1"/>
  </sheetPr>
  <dimension ref="A1:U1068"/>
  <sheetViews>
    <sheetView topLeftCell="B1" zoomScale="89" zoomScaleNormal="100" workbookViewId="0">
      <selection activeCell="C14" sqref="C14"/>
    </sheetView>
  </sheetViews>
  <sheetFormatPr defaultColWidth="9" defaultRowHeight="15"/>
  <cols>
    <col min="2" max="2" width="47.42578125" bestFit="1" customWidth="1"/>
    <col min="3" max="3" width="15.85546875" customWidth="1"/>
    <col min="4" max="4" width="28.42578125" bestFit="1" customWidth="1"/>
    <col min="6" max="6" width="21.42578125" customWidth="1"/>
    <col min="7" max="7" width="22.42578125" bestFit="1" customWidth="1"/>
    <col min="8" max="8" width="22.42578125" customWidth="1"/>
    <col min="9" max="9" width="47.140625" style="94" customWidth="1"/>
    <col min="10" max="10" width="26.5703125" style="94" customWidth="1"/>
    <col min="11" max="11" width="26.42578125" style="94" customWidth="1"/>
    <col min="12" max="12" width="23.28515625" style="94" bestFit="1" customWidth="1"/>
    <col min="13" max="14" width="10.5703125" style="94" bestFit="1" customWidth="1"/>
    <col min="15" max="15" width="38.5703125" style="94" customWidth="1"/>
    <col min="16" max="16" width="13.28515625" style="94" customWidth="1"/>
    <col min="17" max="18" width="9" style="94"/>
    <col min="19" max="19" width="5.5703125" style="94" customWidth="1"/>
    <col min="20" max="20" width="9" style="94"/>
    <col min="21" max="21" width="6.140625" style="94" customWidth="1"/>
    <col min="22" max="23" width="9" style="94" customWidth="1"/>
    <col min="24" max="16384" width="9" style="94"/>
  </cols>
  <sheetData>
    <row r="1" spans="2:21" ht="15.75" thickBot="1"/>
    <row r="2" spans="2:21" ht="16.5" thickBot="1">
      <c r="B2" s="429" t="s">
        <v>52</v>
      </c>
      <c r="C2" s="430"/>
      <c r="D2" s="86"/>
      <c r="I2" s="100"/>
    </row>
    <row r="3" spans="2:21" ht="18.75" thickBot="1">
      <c r="B3" s="10" t="s">
        <v>154</v>
      </c>
      <c r="C3" s="46">
        <v>12</v>
      </c>
      <c r="D3" s="87"/>
      <c r="F3" s="431" t="s">
        <v>3</v>
      </c>
      <c r="G3" s="432"/>
      <c r="H3" s="172"/>
      <c r="I3" s="181"/>
      <c r="J3" s="175"/>
      <c r="K3" s="181"/>
      <c r="L3" s="112"/>
      <c r="M3" s="112"/>
      <c r="N3" s="112"/>
      <c r="O3" s="112"/>
      <c r="P3" s="112"/>
      <c r="Q3" s="112"/>
      <c r="R3" s="112"/>
      <c r="S3" s="112"/>
      <c r="T3" s="112"/>
      <c r="U3" s="112"/>
    </row>
    <row r="4" spans="2:21" ht="15.6" customHeight="1">
      <c r="B4" s="11" t="s">
        <v>1</v>
      </c>
      <c r="C4" s="47">
        <v>8</v>
      </c>
      <c r="D4" s="87"/>
      <c r="F4" s="433" t="s">
        <v>4</v>
      </c>
      <c r="G4" s="433" t="s">
        <v>157</v>
      </c>
      <c r="H4" s="172"/>
      <c r="I4" s="181"/>
      <c r="J4" s="175"/>
      <c r="K4" s="182"/>
      <c r="L4" s="112"/>
      <c r="M4" s="112"/>
      <c r="N4" s="112"/>
      <c r="O4" s="112"/>
      <c r="P4" s="112"/>
      <c r="Q4" s="112"/>
      <c r="R4" s="112"/>
      <c r="S4" s="112"/>
      <c r="T4" s="112"/>
      <c r="U4" s="112"/>
    </row>
    <row r="5" spans="2:21" ht="15.6" customHeight="1" thickBot="1">
      <c r="B5" s="11" t="s">
        <v>13</v>
      </c>
      <c r="C5" s="47">
        <v>10</v>
      </c>
      <c r="D5" s="87"/>
      <c r="F5" s="434"/>
      <c r="G5" s="458"/>
      <c r="H5" s="172"/>
      <c r="I5" s="181"/>
      <c r="J5" s="175"/>
      <c r="K5" s="182"/>
      <c r="L5" s="112"/>
      <c r="M5" s="112"/>
      <c r="N5" s="112"/>
      <c r="O5" s="112"/>
      <c r="P5" s="112"/>
      <c r="Q5" s="112"/>
      <c r="R5" s="112"/>
      <c r="S5" s="112"/>
      <c r="T5" s="112"/>
      <c r="U5" s="112"/>
    </row>
    <row r="6" spans="2:21" ht="15.6" customHeight="1">
      <c r="B6" s="11" t="s">
        <v>6</v>
      </c>
      <c r="C6" s="47">
        <v>0.25</v>
      </c>
      <c r="D6" s="87"/>
      <c r="F6" s="220">
        <v>6.6799999999999998E-2</v>
      </c>
      <c r="G6" s="207">
        <f>_xlfn.NORM.S.INV(F6)/2</f>
        <v>-0.75002780150889192</v>
      </c>
      <c r="H6" s="174"/>
      <c r="I6" s="181"/>
      <c r="J6" s="183"/>
      <c r="K6" s="112"/>
      <c r="L6" s="112"/>
      <c r="M6" s="112"/>
      <c r="N6" s="112"/>
      <c r="O6" s="112"/>
      <c r="P6" s="112"/>
      <c r="Q6" s="112"/>
      <c r="R6" s="112"/>
      <c r="S6" s="112"/>
      <c r="T6" s="112"/>
    </row>
    <row r="7" spans="2:21" ht="15.6" customHeight="1" thickBot="1">
      <c r="B7" s="80" t="s">
        <v>7</v>
      </c>
      <c r="C7" s="81">
        <v>11.5</v>
      </c>
      <c r="D7" s="87"/>
      <c r="F7" s="221">
        <v>0.159</v>
      </c>
      <c r="G7" s="207">
        <f>_xlfn.NORM.S.INV(F7)/2</f>
        <v>-0.49928813530782873</v>
      </c>
      <c r="H7" s="174"/>
      <c r="I7" s="181"/>
      <c r="J7" s="184"/>
      <c r="K7" s="182"/>
      <c r="L7" s="112"/>
      <c r="M7" s="112"/>
      <c r="N7" s="112"/>
      <c r="O7" s="112"/>
      <c r="P7" s="112"/>
      <c r="Q7" s="112"/>
      <c r="R7" s="112"/>
      <c r="S7" s="112"/>
      <c r="T7" s="112"/>
      <c r="U7" s="112"/>
    </row>
    <row r="8" spans="2:21" ht="15.6" customHeight="1" thickBot="1">
      <c r="B8" s="50" t="s">
        <v>5</v>
      </c>
      <c r="C8" s="76">
        <f>C3-C4</f>
        <v>4</v>
      </c>
      <c r="D8" s="79" t="s">
        <v>70</v>
      </c>
      <c r="F8" s="221">
        <v>0.30850295215875301</v>
      </c>
      <c r="G8" s="207">
        <f t="shared" ref="G8:G9" si="0">_xlfn.NORM.S.INV(F8)/2</f>
        <v>-0.25004912073715579</v>
      </c>
      <c r="H8" s="174"/>
      <c r="I8" s="181"/>
      <c r="J8" s="185"/>
      <c r="K8" s="186"/>
      <c r="L8" s="112"/>
      <c r="M8" s="112"/>
      <c r="N8" s="112"/>
      <c r="O8" s="112"/>
      <c r="P8" s="112"/>
      <c r="Q8" s="112"/>
      <c r="R8" s="112"/>
      <c r="S8" s="112"/>
      <c r="T8" s="112"/>
      <c r="U8" s="112"/>
    </row>
    <row r="9" spans="2:21" ht="15.6" customHeight="1" thickBot="1">
      <c r="B9" s="78" t="s">
        <v>68</v>
      </c>
      <c r="C9" s="77">
        <f>(C3-C7)/C6</f>
        <v>2</v>
      </c>
      <c r="D9" s="82">
        <f>1-_xlfn.NORM.S.DIST(C9,TRUE)</f>
        <v>2.2750131948179209E-2</v>
      </c>
      <c r="F9" s="221">
        <v>0.5</v>
      </c>
      <c r="G9" s="207">
        <f t="shared" si="0"/>
        <v>0</v>
      </c>
      <c r="H9" s="174"/>
      <c r="I9" s="181"/>
      <c r="J9" s="185"/>
      <c r="K9" s="186"/>
      <c r="L9" s="112"/>
      <c r="M9" s="112"/>
      <c r="N9" s="112"/>
      <c r="O9" s="112"/>
      <c r="P9" s="112"/>
      <c r="Q9" s="112"/>
      <c r="R9" s="112"/>
      <c r="S9" s="112"/>
      <c r="T9" s="112"/>
      <c r="U9" s="112"/>
    </row>
    <row r="10" spans="2:21" ht="15.75" customHeight="1" thickBot="1">
      <c r="B10" s="84"/>
      <c r="C10" s="83"/>
      <c r="D10" s="85" t="s">
        <v>71</v>
      </c>
      <c r="F10" s="221">
        <v>0.69140000000000001</v>
      </c>
      <c r="G10" s="207">
        <f>_xlfn.NORM.S.INV(F10)/2</f>
        <v>0.24991129699606551</v>
      </c>
      <c r="H10" s="174"/>
      <c r="I10" s="181"/>
      <c r="J10" s="185"/>
      <c r="K10" s="186"/>
      <c r="L10" s="112"/>
      <c r="M10" s="112"/>
      <c r="N10" s="112"/>
      <c r="O10" s="112"/>
      <c r="P10" s="112"/>
      <c r="Q10" s="112"/>
      <c r="R10" s="112"/>
      <c r="S10" s="112"/>
      <c r="T10" s="112"/>
      <c r="U10" s="112"/>
    </row>
    <row r="11" spans="2:21" ht="15.6" customHeight="1" thickBot="1">
      <c r="B11" s="50" t="s">
        <v>69</v>
      </c>
      <c r="C11" s="76">
        <f>(C4-C7)/C6</f>
        <v>-14</v>
      </c>
      <c r="D11" s="82">
        <f>_xlfn.NORM.S.DIST(C11,TRUE)</f>
        <v>7.7935368191928013E-45</v>
      </c>
      <c r="F11" s="221">
        <v>0.8</v>
      </c>
      <c r="G11" s="208">
        <f t="shared" ref="G11:G13" si="1">_xlfn.NORM.S.INV(F11)/2</f>
        <v>0.42081061678645737</v>
      </c>
      <c r="H11" s="174"/>
      <c r="I11" s="187"/>
      <c r="J11" s="188"/>
      <c r="K11" s="112"/>
      <c r="L11" s="112"/>
      <c r="M11" s="112"/>
      <c r="N11" s="112"/>
      <c r="O11" s="112"/>
      <c r="P11" s="112"/>
      <c r="Q11" s="112"/>
      <c r="R11" s="112"/>
      <c r="S11" s="112"/>
      <c r="T11" s="112"/>
    </row>
    <row r="12" spans="2:21" ht="15.75" customHeight="1" thickBot="1">
      <c r="D12" s="14"/>
      <c r="F12" s="221">
        <v>0.85</v>
      </c>
      <c r="G12" s="208">
        <f t="shared" si="1"/>
        <v>0.51821669474689491</v>
      </c>
      <c r="H12" s="174"/>
      <c r="I12" s="187"/>
      <c r="J12" s="182"/>
      <c r="K12" s="112"/>
      <c r="L12" s="112"/>
      <c r="M12" s="112"/>
      <c r="N12" s="112"/>
      <c r="O12" s="112"/>
      <c r="P12" s="112"/>
      <c r="Q12" s="112"/>
      <c r="R12" s="112"/>
      <c r="S12" s="112"/>
      <c r="T12" s="112"/>
    </row>
    <row r="13" spans="2:21" ht="15.75" customHeight="1">
      <c r="B13" s="436" t="s">
        <v>20</v>
      </c>
      <c r="C13" s="437"/>
      <c r="D13" s="14"/>
      <c r="F13" s="221">
        <v>0.9</v>
      </c>
      <c r="G13" s="208">
        <f t="shared" si="1"/>
        <v>0.6407757827723003</v>
      </c>
      <c r="H13" s="174"/>
      <c r="I13" s="187"/>
      <c r="J13" s="182"/>
      <c r="K13" s="112"/>
      <c r="L13" s="112"/>
      <c r="M13" s="112"/>
      <c r="N13" s="112"/>
      <c r="O13" s="112"/>
      <c r="P13" s="112"/>
      <c r="Q13" s="112"/>
      <c r="R13" s="112"/>
      <c r="S13" s="112"/>
      <c r="T13" s="112"/>
    </row>
    <row r="14" spans="2:21" ht="15.75" customHeight="1">
      <c r="B14" s="11" t="s">
        <v>21</v>
      </c>
      <c r="C14" s="411">
        <v>0.95</v>
      </c>
      <c r="F14" s="221">
        <v>0.95</v>
      </c>
      <c r="G14" s="208">
        <f>_xlfn.NORM.S.INV(F14)/2</f>
        <v>0.82242681347573576</v>
      </c>
      <c r="H14" s="174"/>
      <c r="I14" s="187"/>
      <c r="J14" s="189"/>
      <c r="K14" s="182"/>
      <c r="L14" s="112"/>
      <c r="M14" s="112"/>
      <c r="N14" s="112"/>
      <c r="O14" s="112"/>
      <c r="P14" s="112"/>
      <c r="Q14" s="112"/>
      <c r="R14" s="112"/>
      <c r="S14" s="112"/>
      <c r="T14" s="112"/>
      <c r="U14" s="112"/>
    </row>
    <row r="15" spans="2:21" ht="15.75" customHeight="1">
      <c r="B15" s="88" t="s">
        <v>136</v>
      </c>
      <c r="C15" s="89">
        <f>1-C14</f>
        <v>5.0000000000000044E-2</v>
      </c>
      <c r="F15" s="221">
        <v>0.95450000000000002</v>
      </c>
      <c r="G15" s="208">
        <f>_xlfn.NORM.S.INV(F15)/2</f>
        <v>0.84507306876373511</v>
      </c>
      <c r="H15" s="174"/>
      <c r="I15" s="187"/>
      <c r="J15" s="189"/>
      <c r="K15" s="182"/>
      <c r="L15" s="112"/>
      <c r="M15" s="112"/>
      <c r="N15" s="112"/>
      <c r="O15" s="112"/>
      <c r="P15" s="112"/>
      <c r="Q15" s="112"/>
      <c r="R15" s="112"/>
      <c r="S15" s="112"/>
      <c r="T15" s="112"/>
      <c r="U15" s="112"/>
    </row>
    <row r="16" spans="2:21" ht="14.85" customHeight="1">
      <c r="B16" s="11" t="s">
        <v>72</v>
      </c>
      <c r="C16" s="49">
        <f>J18</f>
        <v>0.82242681347573576</v>
      </c>
      <c r="F16" s="221">
        <v>0.97724999999999995</v>
      </c>
      <c r="G16" s="208">
        <f t="shared" ref="G16:G18" si="2">_xlfn.NORM.S.INV(F16)/2</f>
        <v>1.0000012219498013</v>
      </c>
      <c r="H16" s="174"/>
      <c r="I16" s="435"/>
      <c r="J16" s="435"/>
      <c r="K16" s="435"/>
      <c r="L16" s="112"/>
      <c r="M16" s="112"/>
      <c r="N16" s="112"/>
      <c r="O16" s="112"/>
      <c r="P16" s="112"/>
      <c r="Q16" s="112"/>
      <c r="R16" s="112"/>
      <c r="S16" s="112"/>
      <c r="T16" s="112"/>
      <c r="U16" s="112"/>
    </row>
    <row r="17" spans="2:21" ht="15.6" customHeight="1">
      <c r="B17" s="11" t="s">
        <v>18</v>
      </c>
      <c r="C17" s="49">
        <f>C3-($C$16*(2*$C$6))</f>
        <v>11.588786593262132</v>
      </c>
      <c r="F17" s="221">
        <v>0.98</v>
      </c>
      <c r="G17" s="208">
        <f t="shared" si="2"/>
        <v>1.026874455315911</v>
      </c>
      <c r="H17" s="174"/>
      <c r="I17" s="175"/>
      <c r="J17" s="175"/>
      <c r="K17" s="176"/>
      <c r="L17" s="112"/>
      <c r="M17" s="112"/>
      <c r="N17" s="112"/>
      <c r="O17" s="112"/>
      <c r="P17" s="112"/>
      <c r="Q17" s="112"/>
      <c r="R17" s="112"/>
      <c r="S17" s="112"/>
      <c r="T17" s="112"/>
      <c r="U17" s="112"/>
    </row>
    <row r="18" spans="2:21" ht="15.6" customHeight="1" thickBot="1">
      <c r="B18" s="13" t="s">
        <v>19</v>
      </c>
      <c r="C18" s="48">
        <f>C4+($C$16*(2*$C$6))</f>
        <v>8.4112134067378683</v>
      </c>
      <c r="F18" s="221">
        <v>0.99</v>
      </c>
      <c r="G18" s="209">
        <f t="shared" si="2"/>
        <v>1.1631739370204204</v>
      </c>
      <c r="H18" s="174"/>
      <c r="I18" s="175"/>
      <c r="J18" s="177">
        <f>_xlfn.XLOOKUP(C14,F6:F20,G6:G20)</f>
        <v>0.82242681347573576</v>
      </c>
      <c r="K18" s="176"/>
      <c r="L18" s="112"/>
      <c r="M18" s="112"/>
      <c r="N18" s="112"/>
      <c r="O18" s="112"/>
      <c r="P18" s="112"/>
      <c r="Q18" s="112"/>
      <c r="R18" s="112"/>
      <c r="S18" s="112"/>
      <c r="T18" s="112"/>
      <c r="U18" s="112"/>
    </row>
    <row r="19" spans="2:21" ht="15.75" customHeight="1">
      <c r="F19" s="221">
        <v>0.999</v>
      </c>
      <c r="G19" s="208">
        <f t="shared" ref="G19:G20" si="3">NORMSINV(F19)</f>
        <v>3.0902323061678132</v>
      </c>
      <c r="H19" s="174"/>
      <c r="I19" s="175"/>
      <c r="J19" s="177"/>
      <c r="K19" s="176"/>
      <c r="L19" s="112"/>
      <c r="M19" s="112"/>
      <c r="N19" s="112"/>
      <c r="O19" s="112"/>
      <c r="P19" s="112"/>
      <c r="Q19" s="112"/>
      <c r="R19" s="112"/>
      <c r="S19" s="112"/>
      <c r="T19" s="112"/>
      <c r="U19" s="112"/>
    </row>
    <row r="20" spans="2:21" ht="15.6" customHeight="1" thickBot="1">
      <c r="F20" s="222">
        <v>0.99999999900000003</v>
      </c>
      <c r="G20" s="210">
        <f t="shared" si="3"/>
        <v>5.9978070196016384</v>
      </c>
      <c r="H20" s="174"/>
      <c r="I20" s="175"/>
      <c r="J20" s="177"/>
      <c r="K20" s="176"/>
      <c r="L20" s="112"/>
      <c r="M20" s="112"/>
      <c r="N20" s="112"/>
      <c r="O20" s="112"/>
      <c r="P20" s="112"/>
      <c r="Q20" s="112"/>
      <c r="R20" s="112"/>
      <c r="S20" s="112"/>
      <c r="T20" s="112"/>
      <c r="U20" s="112"/>
    </row>
    <row r="21" spans="2:21" ht="15.75" customHeight="1">
      <c r="I21" s="175"/>
      <c r="J21" s="177"/>
      <c r="K21" s="176"/>
      <c r="L21" s="112"/>
      <c r="M21" s="112"/>
      <c r="N21" s="112"/>
      <c r="O21" s="112"/>
      <c r="P21" s="112"/>
      <c r="Q21" s="112"/>
      <c r="R21" s="112"/>
      <c r="S21" s="112"/>
      <c r="T21" s="112"/>
      <c r="U21" s="112"/>
    </row>
    <row r="22" spans="2:21" ht="14.25" customHeight="1">
      <c r="I22" s="175"/>
      <c r="J22" s="177"/>
      <c r="K22" s="176"/>
      <c r="L22" s="112"/>
      <c r="M22" s="112"/>
      <c r="N22" s="112"/>
      <c r="O22" s="112"/>
      <c r="P22" s="112"/>
      <c r="Q22" s="112"/>
      <c r="R22" s="112"/>
      <c r="S22" s="112"/>
      <c r="T22" s="112"/>
      <c r="U22" s="112"/>
    </row>
    <row r="23" spans="2:21" ht="14.25" customHeight="1" thickBot="1">
      <c r="I23" s="175"/>
      <c r="J23" s="177"/>
      <c r="K23" s="176"/>
      <c r="L23" s="112"/>
      <c r="M23" s="112"/>
      <c r="N23" s="112"/>
      <c r="O23" s="112"/>
      <c r="P23" s="112"/>
      <c r="Q23" s="112"/>
      <c r="R23" s="112"/>
      <c r="S23" s="112"/>
      <c r="T23" s="112"/>
      <c r="U23" s="112"/>
    </row>
    <row r="24" spans="2:21" ht="14.25" customHeight="1" thickBot="1">
      <c r="B24" s="70" t="s">
        <v>66</v>
      </c>
      <c r="C24" s="71" t="s">
        <v>67</v>
      </c>
      <c r="D24" s="71" t="s">
        <v>147</v>
      </c>
      <c r="I24" s="175"/>
      <c r="J24" s="177"/>
      <c r="K24" s="176"/>
      <c r="L24" s="112"/>
      <c r="M24" s="112"/>
      <c r="N24" s="112"/>
      <c r="O24" s="112"/>
      <c r="P24" s="112"/>
      <c r="Q24" s="112"/>
      <c r="R24" s="112"/>
      <c r="S24" s="112"/>
      <c r="T24" s="112"/>
      <c r="U24" s="112"/>
    </row>
    <row r="25" spans="2:21" ht="14.25" customHeight="1">
      <c r="B25" s="234">
        <v>0</v>
      </c>
      <c r="C25" s="234">
        <f t="shared" ref="C25:C56" si="4">_xlfn.NORM.S.DIST(B25,TRUE)</f>
        <v>0.5</v>
      </c>
      <c r="D25" s="235">
        <f t="shared" ref="D25:D56" si="5">1-C25</f>
        <v>0.5</v>
      </c>
      <c r="I25" s="175"/>
      <c r="J25" s="178"/>
      <c r="K25" s="176"/>
      <c r="L25" s="112"/>
      <c r="M25" s="112"/>
      <c r="N25" s="112"/>
      <c r="O25" s="112"/>
      <c r="P25" s="112"/>
      <c r="Q25" s="112"/>
      <c r="R25" s="112"/>
      <c r="S25" s="112"/>
      <c r="T25" s="112"/>
      <c r="U25" s="112"/>
    </row>
    <row r="26" spans="2:21" ht="14.25" customHeight="1">
      <c r="B26" s="72">
        <v>0.1</v>
      </c>
      <c r="C26" s="72">
        <f t="shared" si="4"/>
        <v>0.53982783727702899</v>
      </c>
      <c r="D26" s="74">
        <f t="shared" si="5"/>
        <v>0.46017216272297101</v>
      </c>
      <c r="I26" s="176"/>
      <c r="J26" s="176"/>
      <c r="K26" s="176"/>
      <c r="L26" s="112"/>
      <c r="M26" s="112"/>
      <c r="N26" s="112"/>
      <c r="O26" s="112"/>
      <c r="P26" s="112"/>
      <c r="Q26" s="112"/>
      <c r="R26" s="112"/>
      <c r="S26" s="112"/>
      <c r="T26" s="112"/>
      <c r="U26" s="112"/>
    </row>
    <row r="27" spans="2:21" ht="14.25" customHeight="1">
      <c r="B27" s="72">
        <v>0.2</v>
      </c>
      <c r="C27" s="72">
        <f t="shared" si="4"/>
        <v>0.57925970943910299</v>
      </c>
      <c r="D27" s="74">
        <f t="shared" si="5"/>
        <v>0.42074029056089701</v>
      </c>
      <c r="I27" s="176"/>
      <c r="J27" s="176"/>
      <c r="K27" s="176"/>
      <c r="L27" s="112"/>
      <c r="M27" s="112"/>
      <c r="N27" s="112"/>
      <c r="O27" s="112"/>
      <c r="P27" s="112"/>
      <c r="Q27" s="112"/>
      <c r="R27" s="112"/>
      <c r="S27" s="112"/>
      <c r="T27" s="112"/>
      <c r="U27" s="112"/>
    </row>
    <row r="28" spans="2:21" ht="14.85" customHeight="1">
      <c r="B28" s="72">
        <v>0.3</v>
      </c>
      <c r="C28" s="72">
        <f t="shared" si="4"/>
        <v>0.61791142218895267</v>
      </c>
      <c r="D28" s="74">
        <f t="shared" si="5"/>
        <v>0.38208857781104733</v>
      </c>
      <c r="I28" s="176"/>
      <c r="J28" s="176"/>
      <c r="K28" s="176"/>
      <c r="L28" s="112"/>
      <c r="M28" s="112"/>
      <c r="N28" s="112"/>
      <c r="O28" s="112"/>
      <c r="P28" s="112"/>
      <c r="Q28" s="112"/>
      <c r="R28" s="112"/>
      <c r="S28" s="112"/>
      <c r="T28" s="112"/>
      <c r="U28" s="112"/>
    </row>
    <row r="29" spans="2:21" ht="14.85" customHeight="1">
      <c r="B29" s="72">
        <v>0.4</v>
      </c>
      <c r="C29" s="72">
        <f t="shared" si="4"/>
        <v>0.65542174161032429</v>
      </c>
      <c r="D29" s="74">
        <f t="shared" si="5"/>
        <v>0.34457825838967571</v>
      </c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</row>
    <row r="30" spans="2:21" ht="14.85" customHeight="1">
      <c r="B30" s="72">
        <v>0.5</v>
      </c>
      <c r="C30" s="72">
        <f t="shared" si="4"/>
        <v>0.69146246127401312</v>
      </c>
      <c r="D30" s="74">
        <f t="shared" si="5"/>
        <v>0.30853753872598688</v>
      </c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</row>
    <row r="31" spans="2:21">
      <c r="B31" s="72">
        <v>0.6</v>
      </c>
      <c r="C31" s="72">
        <f t="shared" si="4"/>
        <v>0.72574688224992645</v>
      </c>
      <c r="D31" s="74">
        <f t="shared" si="5"/>
        <v>0.27425311775007355</v>
      </c>
    </row>
    <row r="32" spans="2:21">
      <c r="B32" s="72">
        <v>0.7</v>
      </c>
      <c r="C32" s="72">
        <f t="shared" si="4"/>
        <v>0.75803634777692697</v>
      </c>
      <c r="D32" s="74">
        <f t="shared" si="5"/>
        <v>0.24196365222307303</v>
      </c>
    </row>
    <row r="33" spans="2:21">
      <c r="B33" s="72">
        <v>0.8</v>
      </c>
      <c r="C33" s="72">
        <f t="shared" si="4"/>
        <v>0.78814460141660336</v>
      </c>
      <c r="D33" s="74">
        <f t="shared" si="5"/>
        <v>0.21185539858339664</v>
      </c>
    </row>
    <row r="34" spans="2:21">
      <c r="B34" s="72">
        <v>0.9</v>
      </c>
      <c r="C34" s="72">
        <f t="shared" si="4"/>
        <v>0.81593987465324047</v>
      </c>
      <c r="D34" s="74">
        <f t="shared" si="5"/>
        <v>0.18406012534675953</v>
      </c>
    </row>
    <row r="35" spans="2:21">
      <c r="B35" s="72">
        <v>1</v>
      </c>
      <c r="C35" s="72">
        <f t="shared" si="4"/>
        <v>0.84134474606854304</v>
      </c>
      <c r="D35" s="74">
        <f t="shared" si="5"/>
        <v>0.15865525393145696</v>
      </c>
    </row>
    <row r="36" spans="2:21">
      <c r="B36" s="72">
        <v>1.1000000000000001</v>
      </c>
      <c r="C36" s="72">
        <f t="shared" si="4"/>
        <v>0.86433393905361733</v>
      </c>
      <c r="D36" s="74">
        <f t="shared" si="5"/>
        <v>0.13566606094638267</v>
      </c>
    </row>
    <row r="37" spans="2:21">
      <c r="B37" s="72">
        <v>1.2</v>
      </c>
      <c r="C37" s="72">
        <f t="shared" si="4"/>
        <v>0.88493032977829178</v>
      </c>
      <c r="D37" s="74">
        <f t="shared" si="5"/>
        <v>0.11506967022170822</v>
      </c>
    </row>
    <row r="38" spans="2:21">
      <c r="B38" s="72">
        <v>1.3</v>
      </c>
      <c r="C38" s="72">
        <f t="shared" si="4"/>
        <v>0.9031995154143897</v>
      </c>
      <c r="D38" s="74">
        <f t="shared" si="5"/>
        <v>9.6800484585610302E-2</v>
      </c>
    </row>
    <row r="39" spans="2:21">
      <c r="B39" s="72">
        <v>1.4</v>
      </c>
      <c r="C39" s="72">
        <f t="shared" si="4"/>
        <v>0.91924334076622893</v>
      </c>
      <c r="D39" s="74">
        <f t="shared" si="5"/>
        <v>8.0756659233771066E-2</v>
      </c>
    </row>
    <row r="40" spans="2:21" ht="14.85" customHeight="1">
      <c r="B40" s="72">
        <v>1.5</v>
      </c>
      <c r="C40" s="72">
        <f t="shared" si="4"/>
        <v>0.93319279873114191</v>
      </c>
      <c r="D40" s="74">
        <f t="shared" si="5"/>
        <v>6.6807201268858085E-2</v>
      </c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</row>
    <row r="41" spans="2:21" ht="14.85" customHeight="1">
      <c r="B41" s="72">
        <v>1.6</v>
      </c>
      <c r="C41" s="72">
        <f t="shared" si="4"/>
        <v>0.94520070830044201</v>
      </c>
      <c r="D41" s="74">
        <f t="shared" si="5"/>
        <v>5.4799291699557995E-2</v>
      </c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</row>
    <row r="42" spans="2:21" ht="14.85" customHeight="1">
      <c r="B42" s="72">
        <v>1.7</v>
      </c>
      <c r="C42" s="72">
        <f t="shared" si="4"/>
        <v>0.95543453724145699</v>
      </c>
      <c r="D42" s="74">
        <f t="shared" si="5"/>
        <v>4.4565462758543006E-2</v>
      </c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</row>
    <row r="43" spans="2:21" ht="14.85" customHeight="1">
      <c r="B43" s="72">
        <v>1.8</v>
      </c>
      <c r="C43" s="72">
        <f t="shared" si="4"/>
        <v>0.96406968088707423</v>
      </c>
      <c r="D43" s="74">
        <f t="shared" si="5"/>
        <v>3.5930319112925768E-2</v>
      </c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</row>
    <row r="44" spans="2:21" ht="14.85" customHeight="1">
      <c r="B44" s="72">
        <v>1.9</v>
      </c>
      <c r="C44" s="72">
        <f t="shared" si="4"/>
        <v>0.97128344018399815</v>
      </c>
      <c r="D44" s="74">
        <f t="shared" si="5"/>
        <v>2.8716559816001852E-2</v>
      </c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</row>
    <row r="45" spans="2:21" ht="14.85" customHeight="1">
      <c r="B45" s="72">
        <v>2</v>
      </c>
      <c r="C45" s="72">
        <f t="shared" si="4"/>
        <v>0.97724986805182079</v>
      </c>
      <c r="D45" s="74">
        <f t="shared" si="5"/>
        <v>2.2750131948179209E-2</v>
      </c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</row>
    <row r="46" spans="2:21" ht="14.85" customHeight="1">
      <c r="B46" s="72">
        <v>2.1</v>
      </c>
      <c r="C46" s="72">
        <f t="shared" si="4"/>
        <v>0.98213557943718344</v>
      </c>
      <c r="D46" s="74">
        <f t="shared" si="5"/>
        <v>1.7864420562816563E-2</v>
      </c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</row>
    <row r="47" spans="2:21" ht="14.85" customHeight="1">
      <c r="B47" s="72">
        <v>2.2000000000000002</v>
      </c>
      <c r="C47" s="72">
        <f t="shared" si="4"/>
        <v>0.98609655248650141</v>
      </c>
      <c r="D47" s="74">
        <f t="shared" si="5"/>
        <v>1.390344751349859E-2</v>
      </c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</row>
    <row r="48" spans="2:21" ht="14.85" customHeight="1">
      <c r="B48" s="72">
        <v>2.2999999999999998</v>
      </c>
      <c r="C48" s="72">
        <f t="shared" si="4"/>
        <v>0.98927588997832416</v>
      </c>
      <c r="D48" s="74">
        <f t="shared" si="5"/>
        <v>1.0724110021675837E-2</v>
      </c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</row>
    <row r="49" spans="2:21" ht="14.85" customHeight="1">
      <c r="B49" s="72">
        <v>2.4</v>
      </c>
      <c r="C49" s="72">
        <f t="shared" si="4"/>
        <v>0.99180246407540384</v>
      </c>
      <c r="D49" s="74">
        <f t="shared" si="5"/>
        <v>8.1975359245961554E-3</v>
      </c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</row>
    <row r="50" spans="2:21" ht="14.85" customHeight="1">
      <c r="B50" s="72">
        <v>2.5000000000000102</v>
      </c>
      <c r="C50" s="72">
        <f t="shared" si="4"/>
        <v>0.99379033467422406</v>
      </c>
      <c r="D50" s="74">
        <f t="shared" si="5"/>
        <v>6.2096653257759371E-3</v>
      </c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</row>
    <row r="51" spans="2:21" ht="14.85" customHeight="1">
      <c r="B51" s="72">
        <v>2.6</v>
      </c>
      <c r="C51" s="72">
        <f t="shared" si="4"/>
        <v>0.99533881197628127</v>
      </c>
      <c r="D51" s="74">
        <f t="shared" si="5"/>
        <v>4.661188023718732E-3</v>
      </c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</row>
    <row r="52" spans="2:21" ht="14.85" customHeight="1">
      <c r="B52" s="72">
        <v>2.7</v>
      </c>
      <c r="C52" s="72">
        <f t="shared" si="4"/>
        <v>0.99653302619695938</v>
      </c>
      <c r="D52" s="74">
        <f t="shared" si="5"/>
        <v>3.4669738030406183E-3</v>
      </c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</row>
    <row r="53" spans="2:21" ht="14.85" customHeight="1">
      <c r="B53" s="72">
        <v>2.8</v>
      </c>
      <c r="C53" s="72">
        <f t="shared" si="4"/>
        <v>0.99744486966957202</v>
      </c>
      <c r="D53" s="74">
        <f t="shared" si="5"/>
        <v>2.5551303304279793E-3</v>
      </c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</row>
    <row r="54" spans="2:21" ht="14.85" customHeight="1">
      <c r="B54" s="72">
        <v>2.9</v>
      </c>
      <c r="C54" s="72">
        <f t="shared" si="4"/>
        <v>0.99813418669961596</v>
      </c>
      <c r="D54" s="74">
        <f t="shared" si="5"/>
        <v>1.8658133003840449E-3</v>
      </c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</row>
    <row r="55" spans="2:21" ht="14.85" customHeight="1">
      <c r="B55" s="72">
        <v>3</v>
      </c>
      <c r="C55" s="72">
        <f t="shared" si="4"/>
        <v>0.9986501019683699</v>
      </c>
      <c r="D55" s="74">
        <f t="shared" si="5"/>
        <v>1.3498980316301035E-3</v>
      </c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</row>
    <row r="56" spans="2:21" ht="14.85" customHeight="1">
      <c r="B56" s="72">
        <v>3.1</v>
      </c>
      <c r="C56" s="72">
        <f t="shared" si="4"/>
        <v>0.99903239678678168</v>
      </c>
      <c r="D56" s="74">
        <f t="shared" si="5"/>
        <v>9.6760321321831544E-4</v>
      </c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</row>
    <row r="57" spans="2:21" ht="14.85" customHeight="1">
      <c r="B57" s="72">
        <v>3.2</v>
      </c>
      <c r="C57" s="72">
        <f t="shared" ref="C57:C85" si="6">_xlfn.NORM.S.DIST(B57,TRUE)</f>
        <v>0.99931286206208414</v>
      </c>
      <c r="D57" s="74">
        <f t="shared" ref="D57:D85" si="7">1-C57</f>
        <v>6.8713793791586042E-4</v>
      </c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</row>
    <row r="58" spans="2:21">
      <c r="B58" s="72">
        <v>3.3</v>
      </c>
      <c r="C58" s="72">
        <f t="shared" si="6"/>
        <v>0.99951657585761622</v>
      </c>
      <c r="D58" s="74">
        <f t="shared" si="7"/>
        <v>4.8342414238378151E-4</v>
      </c>
    </row>
    <row r="59" spans="2:21">
      <c r="B59" s="72">
        <v>3.4</v>
      </c>
      <c r="C59" s="72">
        <f t="shared" si="6"/>
        <v>0.99966307073432314</v>
      </c>
      <c r="D59" s="74">
        <f t="shared" si="7"/>
        <v>3.3692926567685522E-4</v>
      </c>
      <c r="I59" s="157"/>
      <c r="J59" s="158">
        <f>100*J65*(SUMIF(I68:I168,"&lt;"&amp;$C$4,J68:J1073))</f>
        <v>0</v>
      </c>
      <c r="L59" s="112"/>
      <c r="M59" s="112"/>
      <c r="N59" s="112"/>
      <c r="O59" s="159" t="s">
        <v>118</v>
      </c>
      <c r="P59" s="112"/>
    </row>
    <row r="60" spans="2:21">
      <c r="B60" s="72">
        <v>3.5</v>
      </c>
      <c r="C60" s="72">
        <f t="shared" si="6"/>
        <v>0.99976737092096446</v>
      </c>
      <c r="D60" s="74">
        <f t="shared" si="7"/>
        <v>2.3262907903554009E-4</v>
      </c>
      <c r="I60" s="157"/>
      <c r="J60" s="158">
        <f>100*J65*(SUMIF(I69:I169,"&gt;"&amp;$C$3,J69:J1073))</f>
        <v>0</v>
      </c>
      <c r="L60" s="159" t="s">
        <v>13</v>
      </c>
      <c r="M60" s="159" t="s">
        <v>120</v>
      </c>
      <c r="N60" s="159" t="s">
        <v>121</v>
      </c>
      <c r="O60" s="159" t="s">
        <v>122</v>
      </c>
      <c r="P60" s="112"/>
    </row>
    <row r="61" spans="2:21">
      <c r="B61" s="72">
        <v>3.6</v>
      </c>
      <c r="C61" s="72">
        <f t="shared" si="6"/>
        <v>0.99984089140984245</v>
      </c>
      <c r="D61" s="74">
        <f t="shared" si="7"/>
        <v>1.5910859015755285E-4</v>
      </c>
      <c r="L61" s="179">
        <f>$C$5</f>
        <v>10</v>
      </c>
      <c r="M61" s="179">
        <f>$C$4</f>
        <v>8</v>
      </c>
      <c r="N61" s="179">
        <f>$C$3</f>
        <v>12</v>
      </c>
      <c r="O61" s="179">
        <f>$C$7</f>
        <v>11.5</v>
      </c>
      <c r="P61" s="112">
        <v>0</v>
      </c>
    </row>
    <row r="62" spans="2:21">
      <c r="B62" s="72">
        <v>3.7</v>
      </c>
      <c r="C62" s="72">
        <f t="shared" si="6"/>
        <v>0.99989220026652259</v>
      </c>
      <c r="D62" s="74">
        <f t="shared" si="7"/>
        <v>1.0779973347740945E-4</v>
      </c>
      <c r="I62" s="157"/>
      <c r="J62" s="160"/>
      <c r="L62" s="179">
        <f>$C$5</f>
        <v>10</v>
      </c>
      <c r="M62" s="179">
        <f>$C$4</f>
        <v>8</v>
      </c>
      <c r="N62" s="179">
        <f>$C$3</f>
        <v>12</v>
      </c>
      <c r="O62" s="179">
        <f>$C$7</f>
        <v>11.5</v>
      </c>
      <c r="P62" s="112">
        <f>MAX(J69:J1068)</f>
        <v>1.5957691216057308</v>
      </c>
    </row>
    <row r="63" spans="2:21">
      <c r="B63" s="72">
        <v>3.8</v>
      </c>
      <c r="C63" s="72">
        <f t="shared" si="6"/>
        <v>0.99992765195607491</v>
      </c>
      <c r="D63" s="74">
        <f t="shared" si="7"/>
        <v>7.2348043925085648E-5</v>
      </c>
      <c r="I63" s="157"/>
      <c r="J63" s="160"/>
    </row>
    <row r="64" spans="2:21">
      <c r="B64" s="72">
        <v>3.9</v>
      </c>
      <c r="C64" s="72">
        <f t="shared" si="6"/>
        <v>0.99995190365598241</v>
      </c>
      <c r="D64" s="74">
        <f t="shared" si="7"/>
        <v>4.8096344017589665E-5</v>
      </c>
      <c r="M64" s="94" t="s">
        <v>123</v>
      </c>
      <c r="N64" s="94" t="s">
        <v>124</v>
      </c>
    </row>
    <row r="65" spans="2:18">
      <c r="B65" s="72">
        <v>4</v>
      </c>
      <c r="C65" s="72">
        <f t="shared" si="6"/>
        <v>0.99996832875816688</v>
      </c>
      <c r="D65" s="74">
        <f t="shared" si="7"/>
        <v>3.1671241833119979E-5</v>
      </c>
      <c r="I65" s="161" t="s">
        <v>125</v>
      </c>
      <c r="J65" s="161">
        <f>8*$C$6/1000</f>
        <v>2E-3</v>
      </c>
      <c r="M65" s="180">
        <f>$C$18</f>
        <v>8.4112134067378683</v>
      </c>
      <c r="N65" s="180">
        <f>$C$17</f>
        <v>11.588786593262132</v>
      </c>
      <c r="P65" s="94">
        <v>0</v>
      </c>
    </row>
    <row r="66" spans="2:18">
      <c r="B66" s="72">
        <v>4.0999999999999996</v>
      </c>
      <c r="C66" s="72">
        <f t="shared" si="6"/>
        <v>0.99997934249308751</v>
      </c>
      <c r="D66" s="74">
        <f t="shared" si="7"/>
        <v>2.0657506912491463E-5</v>
      </c>
      <c r="M66" s="180">
        <f>$C$18</f>
        <v>8.4112134067378683</v>
      </c>
      <c r="N66" s="180">
        <f>$C$17</f>
        <v>11.588786593262132</v>
      </c>
      <c r="P66" s="94">
        <f>MAX(J69:J1068)</f>
        <v>1.5957691216057308</v>
      </c>
    </row>
    <row r="67" spans="2:18">
      <c r="B67" s="72">
        <v>4.2</v>
      </c>
      <c r="C67" s="72">
        <f t="shared" si="6"/>
        <v>0.9999866542509841</v>
      </c>
      <c r="D67" s="74">
        <f t="shared" si="7"/>
        <v>1.3345749015902797E-5</v>
      </c>
      <c r="I67" s="425" t="s">
        <v>126</v>
      </c>
      <c r="J67" s="425"/>
    </row>
    <row r="68" spans="2:18">
      <c r="B68" s="72">
        <v>4.3</v>
      </c>
      <c r="C68" s="72">
        <f t="shared" si="6"/>
        <v>0.99999146009452899</v>
      </c>
      <c r="D68" s="74">
        <f t="shared" si="7"/>
        <v>8.5399054710055822E-6</v>
      </c>
      <c r="I68" s="112" t="s">
        <v>127</v>
      </c>
      <c r="J68" s="112" t="s">
        <v>128</v>
      </c>
    </row>
    <row r="69" spans="2:18">
      <c r="B69" s="72">
        <v>4.4000000000000004</v>
      </c>
      <c r="C69" s="72">
        <f t="shared" si="6"/>
        <v>0.99999458745609227</v>
      </c>
      <c r="D69" s="74">
        <f t="shared" si="7"/>
        <v>5.4125439077346016E-6</v>
      </c>
      <c r="I69" s="173">
        <f>$C$7-(4*$C$6)</f>
        <v>10.5</v>
      </c>
      <c r="J69" s="173">
        <f>EXP(-((I69-$C$7)^2)/(2*$C$6^2))/(SQRT(2*PI())*$C$6)</f>
        <v>5.3532090305954147E-4</v>
      </c>
    </row>
    <row r="70" spans="2:18">
      <c r="B70" s="72">
        <v>4.5</v>
      </c>
      <c r="C70" s="72">
        <f t="shared" si="6"/>
        <v>0.99999660232687526</v>
      </c>
      <c r="D70" s="74">
        <f t="shared" si="7"/>
        <v>3.3976731247387093E-6</v>
      </c>
      <c r="I70" s="94">
        <f t="shared" ref="I70:I133" si="8">I69+$J$65</f>
        <v>10.502000000000001</v>
      </c>
      <c r="J70" s="173">
        <f t="shared" ref="J70:J133" si="9">EXP(-((I70-$C$7)^2)/(2*$C$6^2))/(SQRT(2*PI())*$C$6)</f>
        <v>5.5271051634521299E-4</v>
      </c>
    </row>
    <row r="71" spans="2:18">
      <c r="B71" s="72">
        <v>4.5999999999999996</v>
      </c>
      <c r="C71" s="72">
        <f t="shared" si="6"/>
        <v>0.9999978875452975</v>
      </c>
      <c r="D71" s="74">
        <f t="shared" si="7"/>
        <v>2.1124547024964357E-6</v>
      </c>
      <c r="I71" s="94">
        <f t="shared" si="8"/>
        <v>10.504000000000001</v>
      </c>
      <c r="J71" s="173">
        <f t="shared" si="9"/>
        <v>5.7062850052707833E-4</v>
      </c>
    </row>
    <row r="72" spans="2:18" ht="15.75" thickBot="1">
      <c r="B72" s="72">
        <v>4.7</v>
      </c>
      <c r="C72" s="72">
        <f t="shared" si="6"/>
        <v>0.99999869919254614</v>
      </c>
      <c r="D72" s="74">
        <f t="shared" si="7"/>
        <v>1.3008074538634062E-6</v>
      </c>
      <c r="I72" s="94">
        <f t="shared" si="8"/>
        <v>10.506000000000002</v>
      </c>
      <c r="J72" s="173">
        <f t="shared" si="9"/>
        <v>5.8908965393484616E-4</v>
      </c>
    </row>
    <row r="73" spans="2:18">
      <c r="B73" s="72">
        <v>4.8</v>
      </c>
      <c r="C73" s="72">
        <f t="shared" si="6"/>
        <v>0.99999920667184805</v>
      </c>
      <c r="D73" s="74">
        <f t="shared" si="7"/>
        <v>7.9332815194899098E-7</v>
      </c>
      <c r="I73" s="94">
        <f t="shared" si="8"/>
        <v>10.508000000000003</v>
      </c>
      <c r="J73" s="173">
        <f t="shared" si="9"/>
        <v>6.0810914817529648E-4</v>
      </c>
      <c r="L73" s="426" t="s">
        <v>129</v>
      </c>
      <c r="M73" s="427"/>
      <c r="N73" s="427"/>
      <c r="O73" s="427"/>
      <c r="P73" s="427"/>
      <c r="Q73" s="427"/>
      <c r="R73" s="428"/>
    </row>
    <row r="74" spans="2:18">
      <c r="B74" s="72">
        <v>4.9000000000000004</v>
      </c>
      <c r="C74" s="72">
        <f t="shared" si="6"/>
        <v>0.99999952081672339</v>
      </c>
      <c r="D74" s="74">
        <f t="shared" si="7"/>
        <v>4.7918327661378157E-7</v>
      </c>
      <c r="I74" s="94">
        <f t="shared" si="8"/>
        <v>10.510000000000003</v>
      </c>
      <c r="J74" s="173">
        <f t="shared" si="9"/>
        <v>6.2770253626216201E-4</v>
      </c>
      <c r="L74" s="162"/>
      <c r="M74" s="163"/>
      <c r="N74" s="163"/>
      <c r="O74" s="163"/>
      <c r="P74" s="163"/>
      <c r="Q74" s="163"/>
      <c r="R74" s="164"/>
    </row>
    <row r="75" spans="2:18">
      <c r="B75" s="72">
        <v>5</v>
      </c>
      <c r="C75" s="72">
        <f t="shared" si="6"/>
        <v>0.99999971334842808</v>
      </c>
      <c r="D75" s="74">
        <f t="shared" si="7"/>
        <v>2.8665157192353519E-7</v>
      </c>
      <c r="I75" s="94">
        <f t="shared" si="8"/>
        <v>10.512000000000004</v>
      </c>
      <c r="J75" s="173">
        <f t="shared" si="9"/>
        <v>6.478857608847498E-4</v>
      </c>
      <c r="L75" s="165" t="s">
        <v>130</v>
      </c>
      <c r="M75" s="166" t="s">
        <v>131</v>
      </c>
      <c r="N75" s="166"/>
      <c r="O75" s="166"/>
      <c r="P75" s="166"/>
      <c r="Q75" s="166"/>
      <c r="R75" s="167"/>
    </row>
    <row r="76" spans="2:18">
      <c r="B76" s="72">
        <v>5.0999999999999996</v>
      </c>
      <c r="C76" s="72">
        <f t="shared" si="6"/>
        <v>0.99999983017325933</v>
      </c>
      <c r="D76" s="74">
        <f t="shared" si="7"/>
        <v>1.698267406702314E-7</v>
      </c>
      <c r="I76" s="94">
        <f t="shared" si="8"/>
        <v>10.514000000000005</v>
      </c>
      <c r="J76" s="173">
        <f t="shared" si="9"/>
        <v>6.6867516281655763E-4</v>
      </c>
      <c r="L76" s="165" t="s">
        <v>132</v>
      </c>
      <c r="M76" s="166" t="s">
        <v>133</v>
      </c>
      <c r="N76" s="166"/>
      <c r="O76" s="166"/>
      <c r="P76" s="166"/>
      <c r="Q76" s="166"/>
      <c r="R76" s="167"/>
    </row>
    <row r="77" spans="2:18">
      <c r="B77" s="72">
        <v>5.2</v>
      </c>
      <c r="C77" s="72">
        <f t="shared" si="6"/>
        <v>0.99999990035573683</v>
      </c>
      <c r="D77" s="74">
        <f t="shared" si="7"/>
        <v>9.9644263173992442E-8</v>
      </c>
      <c r="I77" s="94">
        <f t="shared" si="8"/>
        <v>10.516000000000005</v>
      </c>
      <c r="J77" s="173">
        <f t="shared" si="9"/>
        <v>6.9008748946510975E-4</v>
      </c>
      <c r="L77" s="165" t="s">
        <v>134</v>
      </c>
      <c r="M77" s="166" t="s">
        <v>135</v>
      </c>
      <c r="N77" s="166"/>
      <c r="O77" s="166"/>
      <c r="P77" s="166"/>
      <c r="Q77" s="166"/>
      <c r="R77" s="167"/>
    </row>
    <row r="78" spans="2:18">
      <c r="B78" s="72">
        <v>5.3</v>
      </c>
      <c r="C78" s="72">
        <f t="shared" si="6"/>
        <v>0.99999994209865961</v>
      </c>
      <c r="D78" s="74">
        <f t="shared" si="7"/>
        <v>5.7901340388966105E-8</v>
      </c>
      <c r="I78" s="94">
        <f t="shared" si="8"/>
        <v>10.518000000000006</v>
      </c>
      <c r="J78" s="173">
        <f t="shared" si="9"/>
        <v>7.1213990356422798E-4</v>
      </c>
      <c r="L78" s="168"/>
      <c r="M78" s="166"/>
      <c r="N78" s="166"/>
      <c r="O78" s="166"/>
      <c r="P78" s="166"/>
      <c r="Q78" s="166"/>
      <c r="R78" s="167"/>
    </row>
    <row r="79" spans="2:18" ht="15.75" thickBot="1">
      <c r="B79" s="72">
        <v>5.4</v>
      </c>
      <c r="C79" s="72">
        <f t="shared" si="6"/>
        <v>0.99999996667955149</v>
      </c>
      <c r="D79" s="74">
        <f t="shared" si="7"/>
        <v>3.3320448511453549E-8</v>
      </c>
      <c r="I79" s="94">
        <f t="shared" si="8"/>
        <v>10.520000000000007</v>
      </c>
      <c r="J79" s="173">
        <f t="shared" si="9"/>
        <v>7.3484999200990476E-4</v>
      </c>
      <c r="L79" s="169"/>
      <c r="M79" s="170"/>
      <c r="N79" s="170"/>
      <c r="O79" s="170"/>
      <c r="P79" s="170"/>
      <c r="Q79" s="170"/>
      <c r="R79" s="171"/>
    </row>
    <row r="80" spans="2:18">
      <c r="B80" s="72">
        <v>5.5</v>
      </c>
      <c r="C80" s="72">
        <f t="shared" si="6"/>
        <v>0.99999998101043752</v>
      </c>
      <c r="D80" s="74">
        <f t="shared" si="7"/>
        <v>1.8989562478033406E-8</v>
      </c>
      <c r="I80" s="94">
        <f t="shared" si="8"/>
        <v>10.522000000000007</v>
      </c>
      <c r="J80" s="173">
        <f t="shared" si="9"/>
        <v>7.5823577484093946E-4</v>
      </c>
    </row>
    <row r="81" spans="2:10">
      <c r="B81" s="72">
        <v>5.6</v>
      </c>
      <c r="C81" s="72">
        <f t="shared" si="6"/>
        <v>0.99999998928240974</v>
      </c>
      <c r="D81" s="74">
        <f t="shared" si="7"/>
        <v>1.0717590259723409E-8</v>
      </c>
      <c r="I81" s="94">
        <f t="shared" si="8"/>
        <v>10.524000000000008</v>
      </c>
      <c r="J81" s="173">
        <f t="shared" si="9"/>
        <v>7.8231571436545644E-4</v>
      </c>
    </row>
    <row r="82" spans="2:10">
      <c r="B82" s="72">
        <v>5.7</v>
      </c>
      <c r="C82" s="72">
        <f t="shared" si="6"/>
        <v>0.99999999400962858</v>
      </c>
      <c r="D82" s="74">
        <f t="shared" si="7"/>
        <v>5.9903714211273495E-9</v>
      </c>
      <c r="I82" s="94">
        <f t="shared" si="8"/>
        <v>10.526000000000009</v>
      </c>
      <c r="J82" s="173">
        <f t="shared" si="9"/>
        <v>8.0710872443439416E-4</v>
      </c>
    </row>
    <row r="83" spans="2:10">
      <c r="B83" s="72">
        <v>5.8</v>
      </c>
      <c r="C83" s="72">
        <f t="shared" si="6"/>
        <v>0.99999999668425399</v>
      </c>
      <c r="D83" s="74">
        <f t="shared" si="7"/>
        <v>3.3157460110899706E-9</v>
      </c>
      <c r="I83" s="94">
        <f t="shared" si="8"/>
        <v>10.528000000000009</v>
      </c>
      <c r="J83" s="173">
        <f t="shared" si="9"/>
        <v>8.326341798630374E-4</v>
      </c>
    </row>
    <row r="84" spans="2:10">
      <c r="B84" s="72">
        <v>5.9</v>
      </c>
      <c r="C84" s="72">
        <f t="shared" si="6"/>
        <v>0.99999999818249219</v>
      </c>
      <c r="D84" s="74">
        <f t="shared" si="7"/>
        <v>1.8175078109194942E-9</v>
      </c>
      <c r="I84" s="94">
        <f t="shared" si="8"/>
        <v>10.53000000000001</v>
      </c>
      <c r="J84" s="173">
        <f t="shared" si="9"/>
        <v>8.5891192600160164E-4</v>
      </c>
    </row>
    <row r="85" spans="2:10" ht="15.75" thickBot="1">
      <c r="B85" s="73">
        <v>6</v>
      </c>
      <c r="C85" s="73">
        <f t="shared" si="6"/>
        <v>0.9999999990134123</v>
      </c>
      <c r="D85" s="75">
        <f t="shared" si="7"/>
        <v>9.8658770042447941E-10</v>
      </c>
      <c r="I85" s="94">
        <f t="shared" si="8"/>
        <v>10.532000000000011</v>
      </c>
      <c r="J85" s="173">
        <f t="shared" si="9"/>
        <v>8.859622884558714E-4</v>
      </c>
    </row>
    <row r="86" spans="2:10">
      <c r="I86" s="94">
        <f t="shared" si="8"/>
        <v>10.534000000000011</v>
      </c>
      <c r="J86" s="173">
        <f t="shared" si="9"/>
        <v>9.1380608295884961E-4</v>
      </c>
    </row>
    <row r="87" spans="2:10">
      <c r="I87" s="94">
        <f t="shared" si="8"/>
        <v>10.536000000000012</v>
      </c>
      <c r="J87" s="173">
        <f t="shared" si="9"/>
        <v>9.4246462539432439E-4</v>
      </c>
    </row>
    <row r="88" spans="2:10">
      <c r="I88" s="94">
        <f t="shared" si="8"/>
        <v>10.538000000000013</v>
      </c>
      <c r="J88" s="173">
        <f t="shared" si="9"/>
        <v>9.7195974197323014E-4</v>
      </c>
    </row>
    <row r="89" spans="2:10">
      <c r="I89" s="94">
        <f t="shared" si="8"/>
        <v>10.540000000000013</v>
      </c>
      <c r="J89" s="173">
        <f t="shared" si="9"/>
        <v>1.0023137795636488E-3</v>
      </c>
    </row>
    <row r="90" spans="2:10">
      <c r="I90" s="94">
        <f t="shared" si="8"/>
        <v>10.542000000000014</v>
      </c>
      <c r="J90" s="173">
        <f t="shared" si="9"/>
        <v>1.0335496161752193E-3</v>
      </c>
    </row>
    <row r="91" spans="2:10">
      <c r="I91" s="94">
        <f t="shared" si="8"/>
        <v>10.544000000000015</v>
      </c>
      <c r="J91" s="173">
        <f t="shared" si="9"/>
        <v>1.0656906715987235E-3</v>
      </c>
    </row>
    <row r="92" spans="2:10">
      <c r="I92" s="94">
        <f t="shared" si="8"/>
        <v>10.546000000000015</v>
      </c>
      <c r="J92" s="173">
        <f t="shared" si="9"/>
        <v>1.0987609182015194E-3</v>
      </c>
    </row>
    <row r="93" spans="2:10">
      <c r="I93" s="94">
        <f t="shared" si="8"/>
        <v>10.548000000000016</v>
      </c>
      <c r="J93" s="173">
        <f t="shared" si="9"/>
        <v>1.1327848918794995E-3</v>
      </c>
    </row>
    <row r="94" spans="2:10">
      <c r="I94" s="94">
        <f t="shared" si="8"/>
        <v>10.550000000000017</v>
      </c>
      <c r="J94" s="173">
        <f t="shared" si="9"/>
        <v>1.1677877031661366E-3</v>
      </c>
    </row>
    <row r="95" spans="2:10">
      <c r="I95" s="94">
        <f t="shared" si="8"/>
        <v>10.552000000000017</v>
      </c>
      <c r="J95" s="173">
        <f t="shared" si="9"/>
        <v>1.2037950484991963E-3</v>
      </c>
    </row>
    <row r="96" spans="2:10">
      <c r="I96" s="94">
        <f t="shared" si="8"/>
        <v>10.554000000000018</v>
      </c>
      <c r="J96" s="173">
        <f t="shared" si="9"/>
        <v>1.2408332216455713E-3</v>
      </c>
    </row>
    <row r="97" spans="9:10">
      <c r="I97" s="94">
        <f t="shared" si="8"/>
        <v>10.556000000000019</v>
      </c>
      <c r="J97" s="173">
        <f t="shared" si="9"/>
        <v>1.2789291252846954E-3</v>
      </c>
    </row>
    <row r="98" spans="9:10">
      <c r="I98" s="94">
        <f t="shared" si="8"/>
        <v>10.558000000000019</v>
      </c>
      <c r="J98" s="173">
        <f t="shared" si="9"/>
        <v>1.3181102827509023E-3</v>
      </c>
    </row>
    <row r="99" spans="9:10">
      <c r="I99" s="94">
        <f t="shared" si="8"/>
        <v>10.56000000000002</v>
      </c>
      <c r="J99" s="173">
        <f t="shared" si="9"/>
        <v>1.3584048499350281E-3</v>
      </c>
    </row>
    <row r="100" spans="9:10">
      <c r="I100" s="94">
        <f t="shared" si="8"/>
        <v>10.562000000000021</v>
      </c>
      <c r="J100" s="173">
        <f t="shared" si="9"/>
        <v>1.3998416273455308E-3</v>
      </c>
    </row>
    <row r="101" spans="9:10">
      <c r="I101" s="94">
        <f t="shared" si="8"/>
        <v>10.564000000000021</v>
      </c>
      <c r="J101" s="173">
        <f t="shared" si="9"/>
        <v>1.4424500723292921E-3</v>
      </c>
    </row>
    <row r="102" spans="9:10">
      <c r="I102" s="94">
        <f t="shared" si="8"/>
        <v>10.566000000000022</v>
      </c>
      <c r="J102" s="173">
        <f t="shared" si="9"/>
        <v>1.4862603114522356E-3</v>
      </c>
    </row>
    <row r="103" spans="9:10">
      <c r="I103" s="94">
        <f t="shared" si="8"/>
        <v>10.568000000000023</v>
      </c>
      <c r="J103" s="173">
        <f t="shared" si="9"/>
        <v>1.5313031530397858E-3</v>
      </c>
    </row>
    <row r="104" spans="9:10">
      <c r="I104" s="94">
        <f t="shared" si="8"/>
        <v>10.570000000000023</v>
      </c>
      <c r="J104" s="173">
        <f t="shared" si="9"/>
        <v>1.5776100998771759E-3</v>
      </c>
    </row>
    <row r="105" spans="9:10">
      <c r="I105" s="94">
        <f t="shared" si="8"/>
        <v>10.572000000000024</v>
      </c>
      <c r="J105" s="173">
        <f t="shared" si="9"/>
        <v>1.6252133620694846E-3</v>
      </c>
    </row>
    <row r="106" spans="9:10">
      <c r="I106" s="94">
        <f t="shared" si="8"/>
        <v>10.574000000000025</v>
      </c>
      <c r="J106" s="173">
        <f t="shared" si="9"/>
        <v>1.6741458700612413E-3</v>
      </c>
    </row>
    <row r="107" spans="9:10">
      <c r="I107" s="94">
        <f t="shared" si="8"/>
        <v>10.576000000000025</v>
      </c>
      <c r="J107" s="173">
        <f t="shared" si="9"/>
        <v>1.7244412878153522E-3</v>
      </c>
    </row>
    <row r="108" spans="9:10">
      <c r="I108" s="94">
        <f t="shared" si="8"/>
        <v>10.578000000000026</v>
      </c>
      <c r="J108" s="173">
        <f t="shared" si="9"/>
        <v>1.7761340261510023E-3</v>
      </c>
    </row>
    <row r="109" spans="9:10">
      <c r="I109" s="94">
        <f t="shared" si="8"/>
        <v>10.580000000000027</v>
      </c>
      <c r="J109" s="173">
        <f t="shared" si="9"/>
        <v>1.8292592562401467E-3</v>
      </c>
    </row>
    <row r="110" spans="9:10">
      <c r="I110" s="94">
        <f t="shared" si="8"/>
        <v>10.582000000000027</v>
      </c>
      <c r="J110" s="173">
        <f t="shared" si="9"/>
        <v>1.8838529232620763E-3</v>
      </c>
    </row>
    <row r="111" spans="9:10">
      <c r="I111" s="94">
        <f t="shared" si="8"/>
        <v>10.584000000000028</v>
      </c>
      <c r="J111" s="173">
        <f t="shared" si="9"/>
        <v>1.9399517602154788E-3</v>
      </c>
    </row>
    <row r="112" spans="9:10">
      <c r="I112" s="94">
        <f t="shared" si="8"/>
        <v>10.586000000000029</v>
      </c>
      <c r="J112" s="173">
        <f t="shared" si="9"/>
        <v>1.9975933018873322E-3</v>
      </c>
    </row>
    <row r="113" spans="9:10">
      <c r="I113" s="94">
        <f t="shared" si="8"/>
        <v>10.588000000000029</v>
      </c>
      <c r="J113" s="173">
        <f t="shared" si="9"/>
        <v>2.0568158989778553E-3</v>
      </c>
    </row>
    <row r="114" spans="9:10">
      <c r="I114" s="94">
        <f t="shared" si="8"/>
        <v>10.59000000000003</v>
      </c>
      <c r="J114" s="173">
        <f t="shared" si="9"/>
        <v>2.1176587323806662E-3</v>
      </c>
    </row>
    <row r="115" spans="9:10">
      <c r="I115" s="94">
        <f t="shared" si="8"/>
        <v>10.592000000000031</v>
      </c>
      <c r="J115" s="173">
        <f t="shared" si="9"/>
        <v>2.1801618276171969E-3</v>
      </c>
    </row>
    <row r="116" spans="9:10">
      <c r="I116" s="94">
        <f t="shared" si="8"/>
        <v>10.594000000000031</v>
      </c>
      <c r="J116" s="173">
        <f t="shared" si="9"/>
        <v>2.2443660694243064E-3</v>
      </c>
    </row>
    <row r="117" spans="9:10">
      <c r="I117" s="94">
        <f t="shared" si="8"/>
        <v>10.596000000000032</v>
      </c>
      <c r="J117" s="173">
        <f t="shared" si="9"/>
        <v>2.3103132164939465E-3</v>
      </c>
    </row>
    <row r="118" spans="9:10">
      <c r="I118" s="94">
        <f t="shared" si="8"/>
        <v>10.598000000000033</v>
      </c>
      <c r="J118" s="173">
        <f t="shared" si="9"/>
        <v>2.3780459163636161E-3</v>
      </c>
    </row>
    <row r="119" spans="9:10">
      <c r="I119" s="94">
        <f t="shared" si="8"/>
        <v>10.600000000000033</v>
      </c>
      <c r="J119" s="173">
        <f t="shared" si="9"/>
        <v>2.4476077204562659E-3</v>
      </c>
    </row>
    <row r="120" spans="9:10">
      <c r="I120" s="94">
        <f t="shared" si="8"/>
        <v>10.602000000000034</v>
      </c>
      <c r="J120" s="173">
        <f t="shared" si="9"/>
        <v>2.5190430992681509E-3</v>
      </c>
    </row>
    <row r="121" spans="9:10">
      <c r="I121" s="94">
        <f t="shared" si="8"/>
        <v>10.604000000000035</v>
      </c>
      <c r="J121" s="173">
        <f t="shared" si="9"/>
        <v>2.5923974577030805E-3</v>
      </c>
    </row>
    <row r="122" spans="9:10">
      <c r="I122" s="94">
        <f t="shared" si="8"/>
        <v>10.606000000000035</v>
      </c>
      <c r="J122" s="173">
        <f t="shared" si="9"/>
        <v>2.6677171505513622E-3</v>
      </c>
    </row>
    <row r="123" spans="9:10">
      <c r="I123" s="94">
        <f t="shared" si="8"/>
        <v>10.608000000000036</v>
      </c>
      <c r="J123" s="173">
        <f t="shared" si="9"/>
        <v>2.7450494981116238E-3</v>
      </c>
    </row>
    <row r="124" spans="9:10">
      <c r="I124" s="94">
        <f t="shared" si="8"/>
        <v>10.610000000000037</v>
      </c>
      <c r="J124" s="173">
        <f t="shared" si="9"/>
        <v>2.8244428019536224E-3</v>
      </c>
    </row>
    <row r="125" spans="9:10">
      <c r="I125" s="94">
        <f t="shared" si="8"/>
        <v>10.612000000000037</v>
      </c>
      <c r="J125" s="173">
        <f t="shared" si="9"/>
        <v>2.9059463608199507E-3</v>
      </c>
    </row>
    <row r="126" spans="9:10">
      <c r="I126" s="94">
        <f t="shared" si="8"/>
        <v>10.614000000000038</v>
      </c>
      <c r="J126" s="173">
        <f t="shared" si="9"/>
        <v>2.989610486664494E-3</v>
      </c>
    </row>
    <row r="127" spans="9:10">
      <c r="I127" s="94">
        <f t="shared" si="8"/>
        <v>10.616000000000039</v>
      </c>
      <c r="J127" s="173">
        <f t="shared" si="9"/>
        <v>3.0754865208253756E-3</v>
      </c>
    </row>
    <row r="128" spans="9:10">
      <c r="I128" s="94">
        <f t="shared" si="8"/>
        <v>10.618000000000039</v>
      </c>
      <c r="J128" s="173">
        <f t="shared" si="9"/>
        <v>3.1636268503299125E-3</v>
      </c>
    </row>
    <row r="129" spans="9:10">
      <c r="I129" s="94">
        <f t="shared" si="8"/>
        <v>10.62000000000004</v>
      </c>
      <c r="J129" s="173">
        <f t="shared" si="9"/>
        <v>3.2540849243290694E-3</v>
      </c>
    </row>
    <row r="130" spans="9:10">
      <c r="I130" s="94">
        <f t="shared" si="8"/>
        <v>10.622000000000041</v>
      </c>
      <c r="J130" s="173">
        <f t="shared" si="9"/>
        <v>3.3469152706587469E-3</v>
      </c>
    </row>
    <row r="131" spans="9:10">
      <c r="I131" s="94">
        <f t="shared" si="8"/>
        <v>10.624000000000041</v>
      </c>
      <c r="J131" s="173">
        <f t="shared" si="9"/>
        <v>3.4421735125250287E-3</v>
      </c>
    </row>
    <row r="132" spans="9:10">
      <c r="I132" s="94">
        <f t="shared" si="8"/>
        <v>10.626000000000042</v>
      </c>
      <c r="J132" s="173">
        <f t="shared" si="9"/>
        <v>3.5399163853105072E-3</v>
      </c>
    </row>
    <row r="133" spans="9:10">
      <c r="I133" s="94">
        <f t="shared" si="8"/>
        <v>10.628000000000043</v>
      </c>
      <c r="J133" s="173">
        <f t="shared" si="9"/>
        <v>3.6402017534985266E-3</v>
      </c>
    </row>
    <row r="134" spans="9:10">
      <c r="I134" s="94">
        <f t="shared" ref="I134:I197" si="10">I133+$J$65</f>
        <v>10.630000000000043</v>
      </c>
      <c r="J134" s="173">
        <f t="shared" ref="J134:J197" si="11">EXP(-((I134-$C$7)^2)/(2*$C$6^2))/(SQRT(2*PI())*$C$6)</f>
        <v>3.7430886277121829E-3</v>
      </c>
    </row>
    <row r="135" spans="9:10">
      <c r="I135" s="94">
        <f t="shared" si="10"/>
        <v>10.632000000000044</v>
      </c>
      <c r="J135" s="173">
        <f t="shared" si="11"/>
        <v>3.8486371818646126E-3</v>
      </c>
    </row>
    <row r="136" spans="9:10">
      <c r="I136" s="94">
        <f t="shared" si="10"/>
        <v>10.634000000000045</v>
      </c>
      <c r="J136" s="173">
        <f t="shared" si="11"/>
        <v>3.9569087704171566E-3</v>
      </c>
    </row>
    <row r="137" spans="9:10">
      <c r="I137" s="94">
        <f t="shared" si="10"/>
        <v>10.636000000000045</v>
      </c>
      <c r="J137" s="173">
        <f t="shared" si="11"/>
        <v>4.0679659457416089E-3</v>
      </c>
    </row>
    <row r="138" spans="9:10">
      <c r="I138" s="94">
        <f t="shared" si="10"/>
        <v>10.638000000000046</v>
      </c>
      <c r="J138" s="173">
        <f t="shared" si="11"/>
        <v>4.1818724755828384E-3</v>
      </c>
    </row>
    <row r="139" spans="9:10">
      <c r="I139" s="94">
        <f t="shared" si="10"/>
        <v>10.640000000000047</v>
      </c>
      <c r="J139" s="173">
        <f t="shared" si="11"/>
        <v>4.2986933606177077E-3</v>
      </c>
    </row>
    <row r="140" spans="9:10">
      <c r="I140" s="94">
        <f t="shared" si="10"/>
        <v>10.642000000000047</v>
      </c>
      <c r="J140" s="173">
        <f t="shared" si="11"/>
        <v>4.4184948521062261E-3</v>
      </c>
    </row>
    <row r="141" spans="9:10">
      <c r="I141" s="94">
        <f t="shared" si="10"/>
        <v>10.644000000000048</v>
      </c>
      <c r="J141" s="173">
        <f t="shared" si="11"/>
        <v>4.5413444696306374E-3</v>
      </c>
    </row>
    <row r="142" spans="9:10">
      <c r="I142" s="94">
        <f t="shared" si="10"/>
        <v>10.646000000000049</v>
      </c>
      <c r="J142" s="173">
        <f t="shared" si="11"/>
        <v>4.6673110189179344E-3</v>
      </c>
    </row>
    <row r="143" spans="9:10">
      <c r="I143" s="94">
        <f t="shared" si="10"/>
        <v>10.648000000000049</v>
      </c>
      <c r="J143" s="173">
        <f t="shared" si="11"/>
        <v>4.7964646097412708E-3</v>
      </c>
    </row>
    <row r="144" spans="9:10">
      <c r="I144" s="94">
        <f t="shared" si="10"/>
        <v>10.65000000000005</v>
      </c>
      <c r="J144" s="173">
        <f t="shared" si="11"/>
        <v>4.9288766738954329E-3</v>
      </c>
    </row>
    <row r="145" spans="9:10">
      <c r="I145" s="94">
        <f t="shared" si="10"/>
        <v>10.652000000000051</v>
      </c>
      <c r="J145" s="173">
        <f t="shared" si="11"/>
        <v>5.0646199832414746E-3</v>
      </c>
    </row>
    <row r="146" spans="9:10">
      <c r="I146" s="94">
        <f t="shared" si="10"/>
        <v>10.654000000000051</v>
      </c>
      <c r="J146" s="173">
        <f t="shared" si="11"/>
        <v>5.2037686678153413E-3</v>
      </c>
    </row>
    <row r="147" spans="9:10">
      <c r="I147" s="94">
        <f t="shared" si="10"/>
        <v>10.656000000000052</v>
      </c>
      <c r="J147" s="173">
        <f t="shared" si="11"/>
        <v>5.3463982339952759E-3</v>
      </c>
    </row>
    <row r="148" spans="9:10">
      <c r="I148" s="94">
        <f t="shared" si="10"/>
        <v>10.658000000000053</v>
      </c>
      <c r="J148" s="173">
        <f t="shared" si="11"/>
        <v>5.4925855827225051E-3</v>
      </c>
    </row>
    <row r="149" spans="9:10">
      <c r="I149" s="94">
        <f t="shared" si="10"/>
        <v>10.660000000000053</v>
      </c>
      <c r="J149" s="173">
        <f t="shared" si="11"/>
        <v>5.6424090277695889E-3</v>
      </c>
    </row>
    <row r="150" spans="9:10">
      <c r="I150" s="94">
        <f t="shared" si="10"/>
        <v>10.662000000000054</v>
      </c>
      <c r="J150" s="173">
        <f t="shared" si="11"/>
        <v>5.7959483140506383E-3</v>
      </c>
    </row>
    <row r="151" spans="9:10">
      <c r="I151" s="94">
        <f t="shared" si="10"/>
        <v>10.664000000000055</v>
      </c>
      <c r="J151" s="173">
        <f t="shared" si="11"/>
        <v>5.9532846359674008E-3</v>
      </c>
    </row>
    <row r="152" spans="9:10">
      <c r="I152" s="94">
        <f t="shared" si="10"/>
        <v>10.666000000000055</v>
      </c>
      <c r="J152" s="173">
        <f t="shared" si="11"/>
        <v>6.1145006557850939E-3</v>
      </c>
    </row>
    <row r="153" spans="9:10">
      <c r="I153" s="94">
        <f t="shared" si="10"/>
        <v>10.668000000000056</v>
      </c>
      <c r="J153" s="173">
        <f t="shared" si="11"/>
        <v>6.2796805220315674E-3</v>
      </c>
    </row>
    <row r="154" spans="9:10">
      <c r="I154" s="94">
        <f t="shared" si="10"/>
        <v>10.670000000000057</v>
      </c>
      <c r="J154" s="173">
        <f t="shared" si="11"/>
        <v>6.4489098879133558E-3</v>
      </c>
    </row>
    <row r="155" spans="9:10">
      <c r="I155" s="94">
        <f t="shared" si="10"/>
        <v>10.672000000000057</v>
      </c>
      <c r="J155" s="173">
        <f t="shared" si="11"/>
        <v>6.6222759297418655E-3</v>
      </c>
    </row>
    <row r="156" spans="9:10">
      <c r="I156" s="94">
        <f t="shared" si="10"/>
        <v>10.674000000000058</v>
      </c>
      <c r="J156" s="173">
        <f t="shared" si="11"/>
        <v>6.7998673653627663E-3</v>
      </c>
    </row>
    <row r="157" spans="9:10">
      <c r="I157" s="94">
        <f t="shared" si="10"/>
        <v>10.676000000000059</v>
      </c>
      <c r="J157" s="173">
        <f t="shared" si="11"/>
        <v>6.981774472581615E-3</v>
      </c>
    </row>
    <row r="158" spans="9:10">
      <c r="I158" s="94">
        <f t="shared" si="10"/>
        <v>10.678000000000059</v>
      </c>
      <c r="J158" s="173">
        <f t="shared" si="11"/>
        <v>7.1680891075782951E-3</v>
      </c>
    </row>
    <row r="159" spans="9:10">
      <c r="I159" s="94">
        <f t="shared" si="10"/>
        <v>10.68000000000006</v>
      </c>
      <c r="J159" s="173">
        <f t="shared" si="11"/>
        <v>7.3589047233029213E-3</v>
      </c>
    </row>
    <row r="160" spans="9:10">
      <c r="I160" s="94">
        <f t="shared" si="10"/>
        <v>10.682000000000061</v>
      </c>
      <c r="J160" s="173">
        <f t="shared" si="11"/>
        <v>7.5543163878454929E-3</v>
      </c>
    </row>
    <row r="161" spans="9:10">
      <c r="I161" s="94">
        <f t="shared" si="10"/>
        <v>10.684000000000061</v>
      </c>
      <c r="J161" s="173">
        <f t="shared" si="11"/>
        <v>7.7544208027714862E-3</v>
      </c>
    </row>
    <row r="162" spans="9:10">
      <c r="I162" s="94">
        <f t="shared" si="10"/>
        <v>10.686000000000062</v>
      </c>
      <c r="J162" s="173">
        <f t="shared" si="11"/>
        <v>7.9593163214153155E-3</v>
      </c>
    </row>
    <row r="163" spans="9:10">
      <c r="I163" s="94">
        <f t="shared" si="10"/>
        <v>10.688000000000063</v>
      </c>
      <c r="J163" s="173">
        <f t="shared" si="11"/>
        <v>8.169102967123431E-3</v>
      </c>
    </row>
    <row r="164" spans="9:10">
      <c r="I164" s="94">
        <f t="shared" si="10"/>
        <v>10.690000000000063</v>
      </c>
      <c r="J164" s="173">
        <f t="shared" si="11"/>
        <v>8.3838824514386699E-3</v>
      </c>
    </row>
    <row r="165" spans="9:10">
      <c r="I165" s="94">
        <f t="shared" si="10"/>
        <v>10.692000000000064</v>
      </c>
      <c r="J165" s="173">
        <f t="shared" si="11"/>
        <v>8.6037581922171515E-3</v>
      </c>
    </row>
    <row r="166" spans="9:10">
      <c r="I166" s="94">
        <f t="shared" si="10"/>
        <v>10.694000000000065</v>
      </c>
      <c r="J166" s="173">
        <f t="shared" si="11"/>
        <v>8.828835331668965E-3</v>
      </c>
    </row>
    <row r="167" spans="9:10">
      <c r="I167" s="94">
        <f t="shared" si="10"/>
        <v>10.696000000000065</v>
      </c>
      <c r="J167" s="173">
        <f t="shared" si="11"/>
        <v>9.0592207543135524E-3</v>
      </c>
    </row>
    <row r="168" spans="9:10">
      <c r="I168" s="94">
        <f t="shared" si="10"/>
        <v>10.698000000000066</v>
      </c>
      <c r="J168" s="173">
        <f t="shared" si="11"/>
        <v>9.2950231048406946E-3</v>
      </c>
    </row>
    <row r="169" spans="9:10">
      <c r="I169" s="94">
        <f t="shared" si="10"/>
        <v>10.700000000000067</v>
      </c>
      <c r="J169" s="173">
        <f t="shared" si="11"/>
        <v>9.5363528058675269E-3</v>
      </c>
    </row>
    <row r="170" spans="9:10">
      <c r="I170" s="94">
        <f t="shared" si="10"/>
        <v>10.702000000000067</v>
      </c>
      <c r="J170" s="173">
        <f t="shared" si="11"/>
        <v>9.7833220755820342E-3</v>
      </c>
    </row>
    <row r="171" spans="9:10">
      <c r="I171" s="94">
        <f t="shared" si="10"/>
        <v>10.704000000000068</v>
      </c>
      <c r="J171" s="173">
        <f t="shared" si="11"/>
        <v>1.0036044945263299E-2</v>
      </c>
    </row>
    <row r="172" spans="9:10">
      <c r="I172" s="94">
        <f t="shared" si="10"/>
        <v>10.706000000000069</v>
      </c>
      <c r="J172" s="173">
        <f t="shared" si="11"/>
        <v>1.0294637276668272E-2</v>
      </c>
    </row>
    <row r="173" spans="9:10">
      <c r="I173" s="94">
        <f t="shared" si="10"/>
        <v>10.708000000000069</v>
      </c>
      <c r="J173" s="173">
        <f t="shared" si="11"/>
        <v>1.0559216779275101E-2</v>
      </c>
    </row>
    <row r="174" spans="9:10">
      <c r="I174" s="94">
        <f t="shared" si="10"/>
        <v>10.71000000000007</v>
      </c>
      <c r="J174" s="173">
        <f t="shared" si="11"/>
        <v>1.082990302737241E-2</v>
      </c>
    </row>
    <row r="175" spans="9:10">
      <c r="I175" s="94">
        <f t="shared" si="10"/>
        <v>10.712000000000071</v>
      </c>
      <c r="J175" s="173">
        <f t="shared" si="11"/>
        <v>1.1106817476983957E-2</v>
      </c>
    </row>
    <row r="176" spans="9:10">
      <c r="I176" s="94">
        <f t="shared" si="10"/>
        <v>10.714000000000071</v>
      </c>
      <c r="J176" s="173">
        <f t="shared" si="11"/>
        <v>1.1390083482618007E-2</v>
      </c>
    </row>
    <row r="177" spans="9:10">
      <c r="I177" s="94">
        <f t="shared" si="10"/>
        <v>10.716000000000072</v>
      </c>
      <c r="J177" s="173">
        <f t="shared" si="11"/>
        <v>1.1679826313830136E-2</v>
      </c>
    </row>
    <row r="178" spans="9:10">
      <c r="I178" s="94">
        <f t="shared" si="10"/>
        <v>10.718000000000073</v>
      </c>
      <c r="J178" s="173">
        <f t="shared" si="11"/>
        <v>1.1976173171588528E-2</v>
      </c>
    </row>
    <row r="179" spans="9:10">
      <c r="I179" s="94">
        <f t="shared" si="10"/>
        <v>10.720000000000073</v>
      </c>
      <c r="J179" s="173">
        <f t="shared" si="11"/>
        <v>1.2279253204430228E-2</v>
      </c>
    </row>
    <row r="180" spans="9:10">
      <c r="I180" s="94">
        <f t="shared" si="10"/>
        <v>10.722000000000074</v>
      </c>
      <c r="J180" s="173">
        <f t="shared" si="11"/>
        <v>1.2589197524396687E-2</v>
      </c>
    </row>
    <row r="181" spans="9:10">
      <c r="I181" s="94">
        <f t="shared" si="10"/>
        <v>10.724000000000075</v>
      </c>
      <c r="J181" s="173">
        <f t="shared" si="11"/>
        <v>1.2906139222737032E-2</v>
      </c>
    </row>
    <row r="182" spans="9:10">
      <c r="I182" s="94">
        <f t="shared" si="10"/>
        <v>10.726000000000075</v>
      </c>
      <c r="J182" s="173">
        <f t="shared" si="11"/>
        <v>1.3230213385366778E-2</v>
      </c>
    </row>
    <row r="183" spans="9:10">
      <c r="I183" s="94">
        <f t="shared" si="10"/>
        <v>10.728000000000076</v>
      </c>
      <c r="J183" s="173">
        <f t="shared" si="11"/>
        <v>1.3561557108070069E-2</v>
      </c>
    </row>
    <row r="184" spans="9:10">
      <c r="I184" s="94">
        <f t="shared" si="10"/>
        <v>10.730000000000077</v>
      </c>
      <c r="J184" s="173">
        <f t="shared" si="11"/>
        <v>1.3900309511432901E-2</v>
      </c>
    </row>
    <row r="185" spans="9:10">
      <c r="I185" s="94">
        <f t="shared" si="10"/>
        <v>10.732000000000077</v>
      </c>
      <c r="J185" s="173">
        <f t="shared" si="11"/>
        <v>1.4246611755494904E-2</v>
      </c>
    </row>
    <row r="186" spans="9:10">
      <c r="I186" s="94">
        <f t="shared" si="10"/>
        <v>10.734000000000078</v>
      </c>
      <c r="J186" s="173">
        <f t="shared" si="11"/>
        <v>1.460060705410674E-2</v>
      </c>
    </row>
    <row r="187" spans="9:10">
      <c r="I187" s="94">
        <f t="shared" si="10"/>
        <v>10.736000000000079</v>
      </c>
      <c r="J187" s="173">
        <f t="shared" si="11"/>
        <v>1.496244068898043E-2</v>
      </c>
    </row>
    <row r="188" spans="9:10">
      <c r="I188" s="94">
        <f t="shared" si="10"/>
        <v>10.738000000000079</v>
      </c>
      <c r="J188" s="173">
        <f t="shared" si="11"/>
        <v>1.5332260023419302E-2</v>
      </c>
    </row>
    <row r="189" spans="9:10">
      <c r="I189" s="94">
        <f t="shared" si="10"/>
        <v>10.74000000000008</v>
      </c>
      <c r="J189" s="173">
        <f t="shared" si="11"/>
        <v>1.5710214515714426E-2</v>
      </c>
    </row>
    <row r="190" spans="9:10">
      <c r="I190" s="94">
        <f t="shared" si="10"/>
        <v>10.742000000000081</v>
      </c>
      <c r="J190" s="173">
        <f t="shared" si="11"/>
        <v>1.6096455732193815E-2</v>
      </c>
    </row>
    <row r="191" spans="9:10">
      <c r="I191" s="94">
        <f t="shared" si="10"/>
        <v>10.744000000000081</v>
      </c>
      <c r="J191" s="173">
        <f t="shared" si="11"/>
        <v>1.6491137359911066E-2</v>
      </c>
    </row>
    <row r="192" spans="9:10">
      <c r="I192" s="94">
        <f t="shared" si="10"/>
        <v>10.746000000000082</v>
      </c>
      <c r="J192" s="173">
        <f t="shared" si="11"/>
        <v>1.6894415218959357E-2</v>
      </c>
    </row>
    <row r="193" spans="9:10">
      <c r="I193" s="94">
        <f t="shared" si="10"/>
        <v>10.748000000000083</v>
      </c>
      <c r="J193" s="173">
        <f t="shared" si="11"/>
        <v>1.7306447274396914E-2</v>
      </c>
    </row>
    <row r="194" spans="9:10">
      <c r="I194" s="94">
        <f t="shared" si="10"/>
        <v>10.750000000000083</v>
      </c>
      <c r="J194" s="173">
        <f t="shared" si="11"/>
        <v>1.772739364776979E-2</v>
      </c>
    </row>
    <row r="195" spans="9:10">
      <c r="I195" s="94">
        <f t="shared" si="10"/>
        <v>10.752000000000084</v>
      </c>
      <c r="J195" s="173">
        <f t="shared" si="11"/>
        <v>1.8157416628217602E-2</v>
      </c>
    </row>
    <row r="196" spans="9:10">
      <c r="I196" s="94">
        <f t="shared" si="10"/>
        <v>10.754000000000085</v>
      </c>
      <c r="J196" s="173">
        <f t="shared" si="11"/>
        <v>1.8596680683147734E-2</v>
      </c>
    </row>
    <row r="197" spans="9:10">
      <c r="I197" s="94">
        <f t="shared" si="10"/>
        <v>10.756000000000085</v>
      </c>
      <c r="J197" s="173">
        <f t="shared" si="11"/>
        <v>1.9045352468463402E-2</v>
      </c>
    </row>
    <row r="198" spans="9:10">
      <c r="I198" s="94">
        <f t="shared" ref="I198:I261" si="12">I197+$J$65</f>
        <v>10.758000000000086</v>
      </c>
      <c r="J198" s="173">
        <f t="shared" ref="J198:J261" si="13">EXP(-((I198-$C$7)^2)/(2*$C$6^2))/(SQRT(2*PI())*$C$6)</f>
        <v>1.9503600838330751E-2</v>
      </c>
    </row>
    <row r="199" spans="9:10">
      <c r="I199" s="94">
        <f t="shared" si="12"/>
        <v>10.760000000000087</v>
      </c>
      <c r="J199" s="173">
        <f t="shared" si="13"/>
        <v>1.9971596854470027E-2</v>
      </c>
    </row>
    <row r="200" spans="9:10">
      <c r="I200" s="94">
        <f t="shared" si="12"/>
        <v>10.762000000000087</v>
      </c>
      <c r="J200" s="173">
        <f t="shared" si="13"/>
        <v>2.0449513794955781E-2</v>
      </c>
    </row>
    <row r="201" spans="9:10">
      <c r="I201" s="94">
        <f t="shared" si="12"/>
        <v>10.764000000000088</v>
      </c>
      <c r="J201" s="173">
        <f t="shared" si="13"/>
        <v>2.0937527162510825E-2</v>
      </c>
    </row>
    <row r="202" spans="9:10">
      <c r="I202" s="94">
        <f t="shared" si="12"/>
        <v>10.766000000000089</v>
      </c>
      <c r="J202" s="173">
        <f t="shared" si="13"/>
        <v>2.1435814692278544E-2</v>
      </c>
    </row>
    <row r="203" spans="9:10">
      <c r="I203" s="94">
        <f t="shared" si="12"/>
        <v>10.768000000000089</v>
      </c>
      <c r="J203" s="173">
        <f t="shared" si="13"/>
        <v>2.1944556359058225E-2</v>
      </c>
    </row>
    <row r="204" spans="9:10">
      <c r="I204" s="94">
        <f t="shared" si="12"/>
        <v>10.77000000000009</v>
      </c>
      <c r="J204" s="173">
        <f t="shared" si="13"/>
        <v>2.246393438398752E-2</v>
      </c>
    </row>
    <row r="205" spans="9:10">
      <c r="I205" s="94">
        <f t="shared" si="12"/>
        <v>10.772000000000091</v>
      </c>
      <c r="J205" s="173">
        <f t="shared" si="13"/>
        <v>2.2994133240656512E-2</v>
      </c>
    </row>
    <row r="206" spans="9:10">
      <c r="I206" s="94">
        <f t="shared" si="12"/>
        <v>10.774000000000092</v>
      </c>
      <c r="J206" s="173">
        <f t="shared" si="13"/>
        <v>2.3535339660637426E-2</v>
      </c>
    </row>
    <row r="207" spans="9:10">
      <c r="I207" s="94">
        <f t="shared" si="12"/>
        <v>10.776000000000092</v>
      </c>
      <c r="J207" s="173">
        <f t="shared" si="13"/>
        <v>2.4087742638413897E-2</v>
      </c>
    </row>
    <row r="208" spans="9:10">
      <c r="I208" s="94">
        <f t="shared" si="12"/>
        <v>10.778000000000093</v>
      </c>
      <c r="J208" s="173">
        <f t="shared" si="13"/>
        <v>2.4651533435694071E-2</v>
      </c>
    </row>
    <row r="209" spans="9:10">
      <c r="I209" s="94">
        <f t="shared" si="12"/>
        <v>10.780000000000094</v>
      </c>
      <c r="J209" s="173">
        <f t="shared" si="13"/>
        <v>2.5226905585090886E-2</v>
      </c>
    </row>
    <row r="210" spans="9:10">
      <c r="I210" s="94">
        <f t="shared" si="12"/>
        <v>10.782000000000094</v>
      </c>
      <c r="J210" s="173">
        <f t="shared" si="13"/>
        <v>2.581405489315354E-2</v>
      </c>
    </row>
    <row r="211" spans="9:10">
      <c r="I211" s="94">
        <f t="shared" si="12"/>
        <v>10.784000000000095</v>
      </c>
      <c r="J211" s="173">
        <f t="shared" si="13"/>
        <v>2.6413179442733817E-2</v>
      </c>
    </row>
    <row r="212" spans="9:10">
      <c r="I212" s="94">
        <f t="shared" si="12"/>
        <v>10.786000000000096</v>
      </c>
      <c r="J212" s="173">
        <f t="shared" si="13"/>
        <v>2.7024479594670681E-2</v>
      </c>
    </row>
    <row r="213" spans="9:10">
      <c r="I213" s="94">
        <f t="shared" si="12"/>
        <v>10.788000000000096</v>
      </c>
      <c r="J213" s="173">
        <f t="shared" si="13"/>
        <v>2.7648157988776512E-2</v>
      </c>
    </row>
    <row r="214" spans="9:10">
      <c r="I214" s="94">
        <f t="shared" si="12"/>
        <v>10.790000000000097</v>
      </c>
      <c r="J214" s="173">
        <f t="shared" si="13"/>
        <v>2.8284419544108923E-2</v>
      </c>
    </row>
    <row r="215" spans="9:10">
      <c r="I215" s="94">
        <f t="shared" si="12"/>
        <v>10.792000000000098</v>
      </c>
      <c r="J215" s="173">
        <f t="shared" si="13"/>
        <v>2.893347145851069E-2</v>
      </c>
    </row>
    <row r="216" spans="9:10">
      <c r="I216" s="94">
        <f t="shared" si="12"/>
        <v>10.794000000000098</v>
      </c>
      <c r="J216" s="173">
        <f t="shared" si="13"/>
        <v>2.9595523207401993E-2</v>
      </c>
    </row>
    <row r="217" spans="9:10">
      <c r="I217" s="94">
        <f t="shared" si="12"/>
        <v>10.796000000000099</v>
      </c>
      <c r="J217" s="173">
        <f t="shared" si="13"/>
        <v>3.0270786541807395E-2</v>
      </c>
    </row>
    <row r="218" spans="9:10">
      <c r="I218" s="94">
        <f t="shared" si="12"/>
        <v>10.7980000000001</v>
      </c>
      <c r="J218" s="173">
        <f t="shared" si="13"/>
        <v>3.0959475485601386E-2</v>
      </c>
    </row>
    <row r="219" spans="9:10">
      <c r="I219" s="94">
        <f t="shared" si="12"/>
        <v>10.8000000000001</v>
      </c>
      <c r="J219" s="173">
        <f t="shared" si="13"/>
        <v>3.1661806331955387E-2</v>
      </c>
    </row>
    <row r="220" spans="9:10">
      <c r="I220" s="94">
        <f t="shared" si="12"/>
        <v>10.802000000000101</v>
      </c>
      <c r="J220" s="173">
        <f t="shared" si="13"/>
        <v>3.2377997638969369E-2</v>
      </c>
    </row>
    <row r="221" spans="9:10">
      <c r="I221" s="94">
        <f t="shared" si="12"/>
        <v>10.804000000000102</v>
      </c>
      <c r="J221" s="173">
        <f t="shared" si="13"/>
        <v>3.3108270224471395E-2</v>
      </c>
    </row>
    <row r="222" spans="9:10">
      <c r="I222" s="94">
        <f t="shared" si="12"/>
        <v>10.806000000000102</v>
      </c>
      <c r="J222" s="173">
        <f t="shared" si="13"/>
        <v>3.3852847159968093E-2</v>
      </c>
    </row>
    <row r="223" spans="9:10">
      <c r="I223" s="94">
        <f t="shared" si="12"/>
        <v>10.808000000000103</v>
      </c>
      <c r="J223" s="173">
        <f t="shared" si="13"/>
        <v>3.4611953763729185E-2</v>
      </c>
    </row>
    <row r="224" spans="9:10">
      <c r="I224" s="94">
        <f t="shared" si="12"/>
        <v>10.810000000000104</v>
      </c>
      <c r="J224" s="173">
        <f t="shared" si="13"/>
        <v>3.5385817592989345E-2</v>
      </c>
    </row>
    <row r="225" spans="9:10">
      <c r="I225" s="94">
        <f t="shared" si="12"/>
        <v>10.812000000000104</v>
      </c>
      <c r="J225" s="173">
        <f t="shared" si="13"/>
        <v>3.6174668435250537E-2</v>
      </c>
    </row>
    <row r="226" spans="9:10">
      <c r="I226" s="94">
        <f t="shared" si="12"/>
        <v>10.814000000000105</v>
      </c>
      <c r="J226" s="173">
        <f t="shared" si="13"/>
        <v>3.6978738298667872E-2</v>
      </c>
    </row>
    <row r="227" spans="9:10">
      <c r="I227" s="94">
        <f t="shared" si="12"/>
        <v>10.816000000000106</v>
      </c>
      <c r="J227" s="173">
        <f t="shared" si="13"/>
        <v>3.7798261401502553E-2</v>
      </c>
    </row>
    <row r="228" spans="9:10">
      <c r="I228" s="94">
        <f t="shared" si="12"/>
        <v>10.818000000000106</v>
      </c>
      <c r="J228" s="173">
        <f t="shared" si="13"/>
        <v>3.8633474160624785E-2</v>
      </c>
    </row>
    <row r="229" spans="9:10">
      <c r="I229" s="94">
        <f t="shared" si="12"/>
        <v>10.820000000000107</v>
      </c>
      <c r="J229" s="173">
        <f t="shared" si="13"/>
        <v>3.9484615179050463E-2</v>
      </c>
    </row>
    <row r="230" spans="9:10">
      <c r="I230" s="94">
        <f t="shared" si="12"/>
        <v>10.822000000000108</v>
      </c>
      <c r="J230" s="173">
        <f t="shared" si="13"/>
        <v>4.0351925232494597E-2</v>
      </c>
    </row>
    <row r="231" spans="9:10">
      <c r="I231" s="94">
        <f t="shared" si="12"/>
        <v>10.824000000000108</v>
      </c>
      <c r="J231" s="173">
        <f t="shared" si="13"/>
        <v>4.1235647254925414E-2</v>
      </c>
    </row>
    <row r="232" spans="9:10">
      <c r="I232" s="94">
        <f t="shared" si="12"/>
        <v>10.826000000000109</v>
      </c>
      <c r="J232" s="173">
        <f t="shared" si="13"/>
        <v>4.2136026323102309E-2</v>
      </c>
    </row>
    <row r="233" spans="9:10">
      <c r="I233" s="94">
        <f t="shared" si="12"/>
        <v>10.82800000000011</v>
      </c>
      <c r="J233" s="173">
        <f t="shared" si="13"/>
        <v>4.3053309640081701E-2</v>
      </c>
    </row>
    <row r="234" spans="9:10">
      <c r="I234" s="94">
        <f t="shared" si="12"/>
        <v>10.83000000000011</v>
      </c>
      <c r="J234" s="173">
        <f t="shared" si="13"/>
        <v>4.3987746517674294E-2</v>
      </c>
    </row>
    <row r="235" spans="9:10">
      <c r="I235" s="94">
        <f t="shared" si="12"/>
        <v>10.832000000000111</v>
      </c>
      <c r="J235" s="173">
        <f t="shared" si="13"/>
        <v>4.493958835783788E-2</v>
      </c>
    </row>
    <row r="236" spans="9:10">
      <c r="I236" s="94">
        <f t="shared" si="12"/>
        <v>10.834000000000112</v>
      </c>
      <c r="J236" s="173">
        <f t="shared" si="13"/>
        <v>4.5909088632989606E-2</v>
      </c>
    </row>
    <row r="237" spans="9:10">
      <c r="I237" s="94">
        <f t="shared" si="12"/>
        <v>10.836000000000112</v>
      </c>
      <c r="J237" s="173">
        <f t="shared" si="13"/>
        <v>4.6896502865221873E-2</v>
      </c>
    </row>
    <row r="238" spans="9:10">
      <c r="I238" s="94">
        <f t="shared" si="12"/>
        <v>10.838000000000113</v>
      </c>
      <c r="J238" s="173">
        <f t="shared" si="13"/>
        <v>4.7902088604406368E-2</v>
      </c>
    </row>
    <row r="239" spans="9:10">
      <c r="I239" s="94">
        <f t="shared" si="12"/>
        <v>10.840000000000114</v>
      </c>
      <c r="J239" s="173">
        <f t="shared" si="13"/>
        <v>4.8926105405170575E-2</v>
      </c>
    </row>
    <row r="240" spans="9:10">
      <c r="I240" s="94">
        <f t="shared" si="12"/>
        <v>10.842000000000114</v>
      </c>
      <c r="J240" s="173">
        <f t="shared" si="13"/>
        <v>4.9968814802731493E-2</v>
      </c>
    </row>
    <row r="241" spans="9:10">
      <c r="I241" s="94">
        <f t="shared" si="12"/>
        <v>10.844000000000115</v>
      </c>
      <c r="J241" s="173">
        <f t="shared" si="13"/>
        <v>5.1030480287571574E-2</v>
      </c>
    </row>
    <row r="242" spans="9:10">
      <c r="I242" s="94">
        <f t="shared" si="12"/>
        <v>10.846000000000116</v>
      </c>
      <c r="J242" s="173">
        <f t="shared" si="13"/>
        <v>5.2111367278941681E-2</v>
      </c>
    </row>
    <row r="243" spans="9:10">
      <c r="I243" s="94">
        <f t="shared" si="12"/>
        <v>10.848000000000116</v>
      </c>
      <c r="J243" s="173">
        <f t="shared" si="13"/>
        <v>5.3211743097176599E-2</v>
      </c>
    </row>
    <row r="244" spans="9:10">
      <c r="I244" s="94">
        <f t="shared" si="12"/>
        <v>10.850000000000117</v>
      </c>
      <c r="J244" s="173">
        <f t="shared" si="13"/>
        <v>5.4331876934808516E-2</v>
      </c>
    </row>
    <row r="245" spans="9:10">
      <c r="I245" s="94">
        <f t="shared" si="12"/>
        <v>10.852000000000118</v>
      </c>
      <c r="J245" s="173">
        <f t="shared" si="13"/>
        <v>5.5472039826464307E-2</v>
      </c>
    </row>
    <row r="246" spans="9:10">
      <c r="I246" s="94">
        <f t="shared" si="12"/>
        <v>10.854000000000118</v>
      </c>
      <c r="J246" s="173">
        <f t="shared" si="13"/>
        <v>5.6632504617532414E-2</v>
      </c>
    </row>
    <row r="247" spans="9:10">
      <c r="I247" s="94">
        <f t="shared" si="12"/>
        <v>10.856000000000119</v>
      </c>
      <c r="J247" s="173">
        <f t="shared" si="13"/>
        <v>5.7813545931585691E-2</v>
      </c>
    </row>
    <row r="248" spans="9:10">
      <c r="I248" s="94">
        <f t="shared" si="12"/>
        <v>10.85800000000012</v>
      </c>
      <c r="J248" s="173">
        <f t="shared" si="13"/>
        <v>5.9015440136547033E-2</v>
      </c>
    </row>
    <row r="249" spans="9:10">
      <c r="I249" s="94">
        <f t="shared" si="12"/>
        <v>10.86000000000012</v>
      </c>
      <c r="J249" s="173">
        <f t="shared" si="13"/>
        <v>6.0238465309583988E-2</v>
      </c>
    </row>
    <row r="250" spans="9:10">
      <c r="I250" s="94">
        <f t="shared" si="12"/>
        <v>10.862000000000121</v>
      </c>
      <c r="J250" s="173">
        <f t="shared" si="13"/>
        <v>6.1482901200720079E-2</v>
      </c>
    </row>
    <row r="251" spans="9:10">
      <c r="I251" s="94">
        <f t="shared" si="12"/>
        <v>10.864000000000122</v>
      </c>
      <c r="J251" s="173">
        <f t="shared" si="13"/>
        <v>6.2749029195150088E-2</v>
      </c>
    </row>
    <row r="252" spans="9:10">
      <c r="I252" s="94">
        <f t="shared" si="12"/>
        <v>10.866000000000122</v>
      </c>
      <c r="J252" s="173">
        <f t="shared" si="13"/>
        <v>6.4037132274246622E-2</v>
      </c>
    </row>
    <row r="253" spans="9:10">
      <c r="I253" s="94">
        <f t="shared" si="12"/>
        <v>10.868000000000123</v>
      </c>
      <c r="J253" s="173">
        <f t="shared" si="13"/>
        <v>6.5347494975246834E-2</v>
      </c>
    </row>
    <row r="254" spans="9:10">
      <c r="I254" s="94">
        <f t="shared" si="12"/>
        <v>10.870000000000124</v>
      </c>
      <c r="J254" s="173">
        <f t="shared" si="13"/>
        <v>6.6680403349607301E-2</v>
      </c>
    </row>
    <row r="255" spans="9:10">
      <c r="I255" s="94">
        <f t="shared" si="12"/>
        <v>10.872000000000124</v>
      </c>
      <c r="J255" s="173">
        <f t="shared" si="13"/>
        <v>6.803614492001557E-2</v>
      </c>
    </row>
    <row r="256" spans="9:10">
      <c r="I256" s="94">
        <f t="shared" si="12"/>
        <v>10.874000000000125</v>
      </c>
      <c r="J256" s="173">
        <f t="shared" si="13"/>
        <v>6.9415008636048436E-2</v>
      </c>
    </row>
    <row r="257" spans="9:10">
      <c r="I257" s="94">
        <f t="shared" si="12"/>
        <v>10.876000000000126</v>
      </c>
      <c r="J257" s="173">
        <f t="shared" si="13"/>
        <v>7.0817284828465624E-2</v>
      </c>
    </row>
    <row r="258" spans="9:10">
      <c r="I258" s="94">
        <f t="shared" si="12"/>
        <v>10.878000000000126</v>
      </c>
      <c r="J258" s="173">
        <f t="shared" si="13"/>
        <v>7.2243265162129519E-2</v>
      </c>
    </row>
    <row r="259" spans="9:10">
      <c r="I259" s="94">
        <f t="shared" si="12"/>
        <v>10.880000000000127</v>
      </c>
      <c r="J259" s="173">
        <f t="shared" si="13"/>
        <v>7.3693242587540966E-2</v>
      </c>
    </row>
    <row r="260" spans="9:10">
      <c r="I260" s="94">
        <f t="shared" si="12"/>
        <v>10.882000000000128</v>
      </c>
      <c r="J260" s="173">
        <f t="shared" si="13"/>
        <v>7.5167511290982161E-2</v>
      </c>
    </row>
    <row r="261" spans="9:10">
      <c r="I261" s="94">
        <f t="shared" si="12"/>
        <v>10.884000000000128</v>
      </c>
      <c r="J261" s="173">
        <f t="shared" si="13"/>
        <v>7.6666366643257919E-2</v>
      </c>
    </row>
    <row r="262" spans="9:10">
      <c r="I262" s="94">
        <f t="shared" ref="I262:I325" si="14">I261+$J$65</f>
        <v>10.886000000000129</v>
      </c>
      <c r="J262" s="173">
        <f t="shared" ref="J262:J325" si="15">EXP(-((I262-$C$7)^2)/(2*$C$6^2))/(SQRT(2*PI())*$C$6)</f>
        <v>7.8190105147027039E-2</v>
      </c>
    </row>
    <row r="263" spans="9:10">
      <c r="I263" s="94">
        <f t="shared" si="14"/>
        <v>10.88800000000013</v>
      </c>
      <c r="J263" s="173">
        <f t="shared" si="15"/>
        <v>7.9739024382715754E-2</v>
      </c>
    </row>
    <row r="264" spans="9:10">
      <c r="I264" s="94">
        <f t="shared" si="14"/>
        <v>10.89000000000013</v>
      </c>
      <c r="J264" s="173">
        <f t="shared" si="15"/>
        <v>8.1313422953006698E-2</v>
      </c>
    </row>
    <row r="265" spans="9:10">
      <c r="I265" s="94">
        <f t="shared" si="14"/>
        <v>10.892000000000131</v>
      </c>
      <c r="J265" s="173">
        <f t="shared" si="15"/>
        <v>8.2913600425895531E-2</v>
      </c>
    </row>
    <row r="266" spans="9:10">
      <c r="I266" s="94">
        <f t="shared" si="14"/>
        <v>10.894000000000132</v>
      </c>
      <c r="J266" s="173">
        <f t="shared" si="15"/>
        <v>8.4539857276309777E-2</v>
      </c>
    </row>
    <row r="267" spans="9:10">
      <c r="I267" s="94">
        <f t="shared" si="14"/>
        <v>10.896000000000132</v>
      </c>
      <c r="J267" s="173">
        <f t="shared" si="15"/>
        <v>8.6192494826283911E-2</v>
      </c>
    </row>
    <row r="268" spans="9:10">
      <c r="I268" s="94">
        <f t="shared" si="14"/>
        <v>10.898000000000133</v>
      </c>
      <c r="J268" s="173">
        <f t="shared" si="15"/>
        <v>8.7871815183685351E-2</v>
      </c>
    </row>
    <row r="269" spans="9:10">
      <c r="I269" s="94">
        <f t="shared" si="14"/>
        <v>10.900000000000134</v>
      </c>
      <c r="J269" s="173">
        <f t="shared" si="15"/>
        <v>8.957812117948645E-2</v>
      </c>
    </row>
    <row r="270" spans="9:10">
      <c r="I270" s="94">
        <f t="shared" si="14"/>
        <v>10.902000000000134</v>
      </c>
      <c r="J270" s="173">
        <f t="shared" si="15"/>
        <v>9.1311716303579385E-2</v>
      </c>
    </row>
    <row r="271" spans="9:10">
      <c r="I271" s="94">
        <f t="shared" si="14"/>
        <v>10.904000000000135</v>
      </c>
      <c r="J271" s="173">
        <f t="shared" si="15"/>
        <v>9.3072904639128956E-2</v>
      </c>
    </row>
    <row r="272" spans="9:10">
      <c r="I272" s="94">
        <f t="shared" si="14"/>
        <v>10.906000000000136</v>
      </c>
      <c r="J272" s="173">
        <f t="shared" si="15"/>
        <v>9.4861990795461648E-2</v>
      </c>
    </row>
    <row r="273" spans="9:10">
      <c r="I273" s="94">
        <f t="shared" si="14"/>
        <v>10.908000000000136</v>
      </c>
      <c r="J273" s="173">
        <f t="shared" si="15"/>
        <v>9.667927983948818E-2</v>
      </c>
    </row>
    <row r="274" spans="9:10">
      <c r="I274" s="94">
        <f t="shared" si="14"/>
        <v>10.910000000000137</v>
      </c>
      <c r="J274" s="173">
        <f t="shared" si="15"/>
        <v>9.8525077225657356E-2</v>
      </c>
    </row>
    <row r="275" spans="9:10">
      <c r="I275" s="94">
        <f t="shared" si="14"/>
        <v>10.912000000000138</v>
      </c>
      <c r="J275" s="173">
        <f t="shared" si="15"/>
        <v>0.10039968872444101</v>
      </c>
    </row>
    <row r="276" spans="9:10">
      <c r="I276" s="94">
        <f t="shared" si="14"/>
        <v>10.914000000000138</v>
      </c>
      <c r="J276" s="173">
        <f t="shared" si="15"/>
        <v>0.1023034203493491</v>
      </c>
    </row>
    <row r="277" spans="9:10">
      <c r="I277" s="94">
        <f t="shared" si="14"/>
        <v>10.916000000000139</v>
      </c>
      <c r="J277" s="173">
        <f t="shared" si="15"/>
        <v>0.10423657828247514</v>
      </c>
    </row>
    <row r="278" spans="9:10">
      <c r="I278" s="94">
        <f t="shared" si="14"/>
        <v>10.91800000000014</v>
      </c>
      <c r="J278" s="173">
        <f t="shared" si="15"/>
        <v>0.10619946879857325</v>
      </c>
    </row>
    <row r="279" spans="9:10">
      <c r="I279" s="94">
        <f t="shared" si="14"/>
        <v>10.92000000000014</v>
      </c>
      <c r="J279" s="173">
        <f t="shared" si="15"/>
        <v>0.10819239818766799</v>
      </c>
    </row>
    <row r="280" spans="9:10">
      <c r="I280" s="94">
        <f t="shared" si="14"/>
        <v>10.922000000000141</v>
      </c>
      <c r="J280" s="173">
        <f t="shared" si="15"/>
        <v>0.11021567267619949</v>
      </c>
    </row>
    <row r="281" spans="9:10">
      <c r="I281" s="94">
        <f t="shared" si="14"/>
        <v>10.924000000000142</v>
      </c>
      <c r="J281" s="173">
        <f t="shared" si="15"/>
        <v>0.11226959834670687</v>
      </c>
    </row>
    <row r="282" spans="9:10">
      <c r="I282" s="94">
        <f t="shared" si="14"/>
        <v>10.926000000000142</v>
      </c>
      <c r="J282" s="173">
        <f t="shared" si="15"/>
        <v>0.11435448105605353</v>
      </c>
    </row>
    <row r="283" spans="9:10">
      <c r="I283" s="94">
        <f t="shared" si="14"/>
        <v>10.928000000000143</v>
      </c>
      <c r="J283" s="173">
        <f t="shared" si="15"/>
        <v>0.11647062635219863</v>
      </c>
    </row>
    <row r="284" spans="9:10">
      <c r="I284" s="94">
        <f t="shared" si="14"/>
        <v>10.930000000000144</v>
      </c>
      <c r="J284" s="173">
        <f t="shared" si="15"/>
        <v>0.11861833938952041</v>
      </c>
    </row>
    <row r="285" spans="9:10">
      <c r="I285" s="94">
        <f t="shared" si="14"/>
        <v>10.932000000000144</v>
      </c>
      <c r="J285" s="173">
        <f t="shared" si="15"/>
        <v>0.12079792484269677</v>
      </c>
    </row>
    <row r="286" spans="9:10">
      <c r="I286" s="94">
        <f t="shared" si="14"/>
        <v>10.934000000000145</v>
      </c>
      <c r="J286" s="173">
        <f t="shared" si="15"/>
        <v>0.12300968681914964</v>
      </c>
    </row>
    <row r="287" spans="9:10">
      <c r="I287" s="94">
        <f t="shared" si="14"/>
        <v>10.936000000000146</v>
      </c>
      <c r="J287" s="173">
        <f t="shared" si="15"/>
        <v>0.12525392877006172</v>
      </c>
    </row>
    <row r="288" spans="9:10">
      <c r="I288" s="94">
        <f t="shared" si="14"/>
        <v>10.938000000000146</v>
      </c>
      <c r="J288" s="173">
        <f t="shared" si="15"/>
        <v>0.12753095339997192</v>
      </c>
    </row>
    <row r="289" spans="9:10">
      <c r="I289" s="94">
        <f t="shared" si="14"/>
        <v>10.940000000000147</v>
      </c>
      <c r="J289" s="173">
        <f t="shared" si="15"/>
        <v>0.12984106257496081</v>
      </c>
    </row>
    <row r="290" spans="9:10">
      <c r="I290" s="94">
        <f t="shared" si="14"/>
        <v>10.942000000000148</v>
      </c>
      <c r="J290" s="173">
        <f t="shared" si="15"/>
        <v>0.13218455722943351</v>
      </c>
    </row>
    <row r="291" spans="9:10">
      <c r="I291" s="94">
        <f t="shared" si="14"/>
        <v>10.944000000000148</v>
      </c>
      <c r="J291" s="173">
        <f t="shared" si="15"/>
        <v>0.13456173727151297</v>
      </c>
    </row>
    <row r="292" spans="9:10">
      <c r="I292" s="94">
        <f t="shared" si="14"/>
        <v>10.946000000000149</v>
      </c>
      <c r="J292" s="173">
        <f t="shared" si="15"/>
        <v>0.13697290148705316</v>
      </c>
    </row>
    <row r="293" spans="9:10">
      <c r="I293" s="94">
        <f t="shared" si="14"/>
        <v>10.94800000000015</v>
      </c>
      <c r="J293" s="173">
        <f t="shared" si="15"/>
        <v>0.1394183474422859</v>
      </c>
    </row>
    <row r="294" spans="9:10">
      <c r="I294" s="94">
        <f t="shared" si="14"/>
        <v>10.95000000000015</v>
      </c>
      <c r="J294" s="173">
        <f t="shared" si="15"/>
        <v>0.14189837138511344</v>
      </c>
    </row>
    <row r="295" spans="9:10">
      <c r="I295" s="94">
        <f t="shared" si="14"/>
        <v>10.952000000000151</v>
      </c>
      <c r="J295" s="173">
        <f t="shared" si="15"/>
        <v>0.14441326814506136</v>
      </c>
    </row>
    <row r="296" spans="9:10">
      <c r="I296" s="94">
        <f t="shared" si="14"/>
        <v>10.954000000000152</v>
      </c>
      <c r="J296" s="173">
        <f t="shared" si="15"/>
        <v>0.1469633310319067</v>
      </c>
    </row>
    <row r="297" spans="9:10">
      <c r="I297" s="94">
        <f t="shared" si="14"/>
        <v>10.956000000000152</v>
      </c>
      <c r="J297" s="173">
        <f t="shared" si="15"/>
        <v>0.14954885173299659</v>
      </c>
    </row>
    <row r="298" spans="9:10">
      <c r="I298" s="94">
        <f t="shared" si="14"/>
        <v>10.958000000000153</v>
      </c>
      <c r="J298" s="173">
        <f t="shared" si="15"/>
        <v>0.15217012020927384</v>
      </c>
    </row>
    <row r="299" spans="9:10">
      <c r="I299" s="94">
        <f t="shared" si="14"/>
        <v>10.960000000000154</v>
      </c>
      <c r="J299" s="173">
        <f t="shared" si="15"/>
        <v>0.15482742459002796</v>
      </c>
    </row>
    <row r="300" spans="9:10">
      <c r="I300" s="94">
        <f t="shared" si="14"/>
        <v>10.962000000000154</v>
      </c>
      <c r="J300" s="173">
        <f t="shared" si="15"/>
        <v>0.15752105106638856</v>
      </c>
    </row>
    <row r="301" spans="9:10">
      <c r="I301" s="94">
        <f t="shared" si="14"/>
        <v>10.964000000000155</v>
      </c>
      <c r="J301" s="173">
        <f t="shared" si="15"/>
        <v>0.16025128378358142</v>
      </c>
    </row>
    <row r="302" spans="9:10">
      <c r="I302" s="94">
        <f t="shared" si="14"/>
        <v>10.966000000000156</v>
      </c>
      <c r="J302" s="173">
        <f t="shared" si="15"/>
        <v>0.16301840473196694</v>
      </c>
    </row>
    <row r="303" spans="9:10">
      <c r="I303" s="94">
        <f t="shared" si="14"/>
        <v>10.968000000000156</v>
      </c>
      <c r="J303" s="173">
        <f t="shared" si="15"/>
        <v>0.16582269363688179</v>
      </c>
    </row>
    <row r="304" spans="9:10">
      <c r="I304" s="94">
        <f t="shared" si="14"/>
        <v>10.970000000000157</v>
      </c>
      <c r="J304" s="173">
        <f t="shared" si="15"/>
        <v>0.16866442784730581</v>
      </c>
    </row>
    <row r="305" spans="9:10">
      <c r="I305" s="94">
        <f t="shared" si="14"/>
        <v>10.972000000000158</v>
      </c>
      <c r="J305" s="173">
        <f t="shared" si="15"/>
        <v>0.17154388222337777</v>
      </c>
    </row>
    <row r="306" spans="9:10">
      <c r="I306" s="94">
        <f t="shared" si="14"/>
        <v>10.974000000000158</v>
      </c>
      <c r="J306" s="173">
        <f t="shared" si="15"/>
        <v>0.17446132902278216</v>
      </c>
    </row>
    <row r="307" spans="9:10">
      <c r="I307" s="94">
        <f t="shared" si="14"/>
        <v>10.976000000000159</v>
      </c>
      <c r="J307" s="173">
        <f t="shared" si="15"/>
        <v>0.17741703778603327</v>
      </c>
    </row>
    <row r="308" spans="9:10">
      <c r="I308" s="94">
        <f t="shared" si="14"/>
        <v>10.97800000000016</v>
      </c>
      <c r="J308" s="173">
        <f t="shared" si="15"/>
        <v>0.18041127522068059</v>
      </c>
    </row>
    <row r="309" spans="9:10">
      <c r="I309" s="94">
        <f t="shared" si="14"/>
        <v>10.98000000000016</v>
      </c>
      <c r="J309" s="173">
        <f t="shared" si="15"/>
        <v>0.18344430508446427</v>
      </c>
    </row>
    <row r="310" spans="9:10">
      <c r="I310" s="94">
        <f t="shared" si="14"/>
        <v>10.982000000000161</v>
      </c>
      <c r="J310" s="173">
        <f t="shared" si="15"/>
        <v>0.186516388067445</v>
      </c>
    </row>
    <row r="311" spans="9:10">
      <c r="I311" s="94">
        <f t="shared" si="14"/>
        <v>10.984000000000162</v>
      </c>
      <c r="J311" s="173">
        <f t="shared" si="15"/>
        <v>0.18962778167313993</v>
      </c>
    </row>
    <row r="312" spans="9:10">
      <c r="I312" s="94">
        <f t="shared" si="14"/>
        <v>10.986000000000162</v>
      </c>
      <c r="J312" s="173">
        <f t="shared" si="15"/>
        <v>0.19277874009869103</v>
      </c>
    </row>
    <row r="313" spans="9:10">
      <c r="I313" s="94">
        <f t="shared" si="14"/>
        <v>10.988000000000163</v>
      </c>
      <c r="J313" s="173">
        <f t="shared" si="15"/>
        <v>0.19596951411409866</v>
      </c>
    </row>
    <row r="314" spans="9:10">
      <c r="I314" s="94">
        <f t="shared" si="14"/>
        <v>10.990000000000164</v>
      </c>
      <c r="J314" s="173">
        <f t="shared" si="15"/>
        <v>0.19920035094054908</v>
      </c>
    </row>
    <row r="315" spans="9:10">
      <c r="I315" s="94">
        <f t="shared" si="14"/>
        <v>10.992000000000164</v>
      </c>
      <c r="J315" s="173">
        <f t="shared" si="15"/>
        <v>0.20247149412787002</v>
      </c>
    </row>
    <row r="316" spans="9:10">
      <c r="I316" s="94">
        <f t="shared" si="14"/>
        <v>10.994000000000165</v>
      </c>
      <c r="J316" s="173">
        <f t="shared" si="15"/>
        <v>0.20578318343114591</v>
      </c>
    </row>
    <row r="317" spans="9:10">
      <c r="I317" s="94">
        <f t="shared" si="14"/>
        <v>10.996000000000166</v>
      </c>
      <c r="J317" s="173">
        <f t="shared" si="15"/>
        <v>0.20913565468652781</v>
      </c>
    </row>
    <row r="318" spans="9:10">
      <c r="I318" s="94">
        <f t="shared" si="14"/>
        <v>10.998000000000166</v>
      </c>
      <c r="J318" s="173">
        <f t="shared" si="15"/>
        <v>0.21252913968627149</v>
      </c>
    </row>
    <row r="319" spans="9:10">
      <c r="I319" s="94">
        <f t="shared" si="14"/>
        <v>11.000000000000167</v>
      </c>
      <c r="J319" s="173">
        <f t="shared" si="15"/>
        <v>0.21596386605304072</v>
      </c>
    </row>
    <row r="320" spans="9:10">
      <c r="I320" s="94">
        <f t="shared" si="14"/>
        <v>11.002000000000168</v>
      </c>
      <c r="J320" s="173">
        <f t="shared" si="15"/>
        <v>0.21944005711351205</v>
      </c>
    </row>
    <row r="321" spans="9:10">
      <c r="I321" s="94">
        <f t="shared" si="14"/>
        <v>11.004000000000168</v>
      </c>
      <c r="J321" s="173">
        <f t="shared" si="15"/>
        <v>0.22295793177131829</v>
      </c>
    </row>
    <row r="322" spans="9:10">
      <c r="I322" s="94">
        <f t="shared" si="14"/>
        <v>11.006000000000169</v>
      </c>
      <c r="J322" s="173">
        <f t="shared" si="15"/>
        <v>0.22651770437936944</v>
      </c>
    </row>
    <row r="323" spans="9:10">
      <c r="I323" s="94">
        <f t="shared" si="14"/>
        <v>11.00800000000017</v>
      </c>
      <c r="J323" s="173">
        <f t="shared" si="15"/>
        <v>0.23011958461159088</v>
      </c>
    </row>
    <row r="324" spans="9:10">
      <c r="I324" s="94">
        <f t="shared" si="14"/>
        <v>11.01000000000017</v>
      </c>
      <c r="J324" s="173">
        <f t="shared" si="15"/>
        <v>0.23376377733411802</v>
      </c>
    </row>
    <row r="325" spans="9:10">
      <c r="I325" s="94">
        <f t="shared" si="14"/>
        <v>11.012000000000171</v>
      </c>
      <c r="J325" s="173">
        <f t="shared" si="15"/>
        <v>0.23745048247599027</v>
      </c>
    </row>
    <row r="326" spans="9:10">
      <c r="I326" s="94">
        <f t="shared" ref="I326:I389" si="16">I325+$J$65</f>
        <v>11.014000000000172</v>
      </c>
      <c r="J326" s="173">
        <f t="shared" ref="J326:J389" si="17">EXP(-((I326-$C$7)^2)/(2*$C$6^2))/(SQRT(2*PI())*$C$6)</f>
        <v>0.24117989489938471</v>
      </c>
    </row>
    <row r="327" spans="9:10">
      <c r="I327" s="94">
        <f t="shared" si="16"/>
        <v>11.016000000000172</v>
      </c>
      <c r="J327" s="173">
        <f t="shared" si="17"/>
        <v>0.24495220426943309</v>
      </c>
    </row>
    <row r="328" spans="9:10">
      <c r="I328" s="94">
        <f t="shared" si="16"/>
        <v>11.018000000000173</v>
      </c>
      <c r="J328" s="173">
        <f t="shared" si="17"/>
        <v>0.24876759492366643</v>
      </c>
    </row>
    <row r="329" spans="9:10">
      <c r="I329" s="94">
        <f t="shared" si="16"/>
        <v>11.020000000000174</v>
      </c>
      <c r="J329" s="173">
        <f t="shared" si="17"/>
        <v>0.25262624574113152</v>
      </c>
    </row>
    <row r="330" spans="9:10">
      <c r="I330" s="94">
        <f t="shared" si="16"/>
        <v>11.022000000000174</v>
      </c>
      <c r="J330" s="173">
        <f t="shared" si="17"/>
        <v>0.25652833001122399</v>
      </c>
    </row>
    <row r="331" spans="9:10">
      <c r="I331" s="94">
        <f t="shared" si="16"/>
        <v>11.024000000000175</v>
      </c>
      <c r="J331" s="173">
        <f t="shared" si="17"/>
        <v>0.26047401530228598</v>
      </c>
    </row>
    <row r="332" spans="9:10">
      <c r="I332" s="94">
        <f t="shared" si="16"/>
        <v>11.026000000000176</v>
      </c>
      <c r="J332" s="173">
        <f t="shared" si="17"/>
        <v>0.26446346333001436</v>
      </c>
    </row>
    <row r="333" spans="9:10">
      <c r="I333" s="94">
        <f t="shared" si="16"/>
        <v>11.028000000000176</v>
      </c>
      <c r="J333" s="173">
        <f t="shared" si="17"/>
        <v>0.2684968298257277</v>
      </c>
    </row>
    <row r="334" spans="9:10">
      <c r="I334" s="94">
        <f t="shared" si="16"/>
        <v>11.030000000000177</v>
      </c>
      <c r="J334" s="173">
        <f t="shared" si="17"/>
        <v>0.27257426440454108</v>
      </c>
    </row>
    <row r="335" spans="9:10">
      <c r="I335" s="94">
        <f t="shared" si="16"/>
        <v>11.032000000000178</v>
      </c>
      <c r="J335" s="173">
        <f t="shared" si="17"/>
        <v>0.276695910433498</v>
      </c>
    </row>
    <row r="336" spans="9:10">
      <c r="I336" s="94">
        <f t="shared" si="16"/>
        <v>11.034000000000178</v>
      </c>
      <c r="J336" s="173">
        <f t="shared" si="17"/>
        <v>0.28086190489971041</v>
      </c>
    </row>
    <row r="337" spans="9:10">
      <c r="I337" s="94">
        <f t="shared" si="16"/>
        <v>11.036000000000179</v>
      </c>
      <c r="J337" s="173">
        <f t="shared" si="17"/>
        <v>0.2850723782785568</v>
      </c>
    </row>
    <row r="338" spans="9:10">
      <c r="I338" s="94">
        <f t="shared" si="16"/>
        <v>11.03800000000018</v>
      </c>
      <c r="J338" s="173">
        <f t="shared" si="17"/>
        <v>0.28932745440199154</v>
      </c>
    </row>
    <row r="339" spans="9:10">
      <c r="I339" s="94">
        <f t="shared" si="16"/>
        <v>11.04000000000018</v>
      </c>
      <c r="J339" s="173">
        <f t="shared" si="17"/>
        <v>0.29362725032701731</v>
      </c>
    </row>
    <row r="340" spans="9:10">
      <c r="I340" s="94">
        <f t="shared" si="16"/>
        <v>11.042000000000181</v>
      </c>
      <c r="J340" s="173">
        <f t="shared" si="17"/>
        <v>0.29797187620437382</v>
      </c>
    </row>
    <row r="341" spans="9:10">
      <c r="I341" s="94">
        <f t="shared" si="16"/>
        <v>11.044000000000182</v>
      </c>
      <c r="J341" s="173">
        <f t="shared" si="17"/>
        <v>0.30236143514749764</v>
      </c>
    </row>
    <row r="342" spans="9:10">
      <c r="I342" s="94">
        <f t="shared" si="16"/>
        <v>11.046000000000182</v>
      </c>
      <c r="J342" s="173">
        <f t="shared" si="17"/>
        <v>0.30679602310180698</v>
      </c>
    </row>
    <row r="343" spans="9:10">
      <c r="I343" s="94">
        <f t="shared" si="16"/>
        <v>11.048000000000183</v>
      </c>
      <c r="J343" s="173">
        <f t="shared" si="17"/>
        <v>0.31127572871436748</v>
      </c>
    </row>
    <row r="344" spans="9:10">
      <c r="I344" s="94">
        <f t="shared" si="16"/>
        <v>11.050000000000184</v>
      </c>
      <c r="J344" s="173">
        <f t="shared" si="17"/>
        <v>0.31580063320399426</v>
      </c>
    </row>
    <row r="345" spans="9:10">
      <c r="I345" s="94">
        <f t="shared" si="16"/>
        <v>11.052000000000184</v>
      </c>
      <c r="J345" s="173">
        <f t="shared" si="17"/>
        <v>0.3203708102318481</v>
      </c>
    </row>
    <row r="346" spans="9:10">
      <c r="I346" s="94">
        <f t="shared" si="16"/>
        <v>11.054000000000185</v>
      </c>
      <c r="J346" s="173">
        <f t="shared" si="17"/>
        <v>0.3249863257725813</v>
      </c>
    </row>
    <row r="347" spans="9:10">
      <c r="I347" s="94">
        <f t="shared" si="16"/>
        <v>11.056000000000186</v>
      </c>
      <c r="J347" s="173">
        <f t="shared" si="17"/>
        <v>0.32964723798609286</v>
      </c>
    </row>
    <row r="348" spans="9:10">
      <c r="I348" s="94">
        <f t="shared" si="16"/>
        <v>11.058000000000186</v>
      </c>
      <c r="J348" s="173">
        <f t="shared" si="17"/>
        <v>0.33435359708994983</v>
      </c>
    </row>
    <row r="349" spans="9:10">
      <c r="I349" s="94">
        <f t="shared" si="16"/>
        <v>11.060000000000187</v>
      </c>
      <c r="J349" s="173">
        <f t="shared" si="17"/>
        <v>0.33910544523253539</v>
      </c>
    </row>
    <row r="350" spans="9:10">
      <c r="I350" s="94">
        <f t="shared" si="16"/>
        <v>11.062000000000188</v>
      </c>
      <c r="J350" s="173">
        <f t="shared" si="17"/>
        <v>0.34390281636698095</v>
      </c>
    </row>
    <row r="351" spans="9:10">
      <c r="I351" s="94">
        <f t="shared" si="16"/>
        <v>11.064000000000188</v>
      </c>
      <c r="J351" s="173">
        <f t="shared" si="17"/>
        <v>0.34874573612594451</v>
      </c>
    </row>
    <row r="352" spans="9:10">
      <c r="I352" s="94">
        <f t="shared" si="16"/>
        <v>11.066000000000189</v>
      </c>
      <c r="J352" s="173">
        <f t="shared" si="17"/>
        <v>0.35363422169729447</v>
      </c>
    </row>
    <row r="353" spans="9:10">
      <c r="I353" s="94">
        <f t="shared" si="16"/>
        <v>11.06800000000019</v>
      </c>
      <c r="J353" s="173">
        <f t="shared" si="17"/>
        <v>0.35856828170075966</v>
      </c>
    </row>
    <row r="354" spans="9:10">
      <c r="I354" s="94">
        <f t="shared" si="16"/>
        <v>11.07000000000019</v>
      </c>
      <c r="J354" s="173">
        <f t="shared" si="17"/>
        <v>0.36354791606560755</v>
      </c>
    </row>
    <row r="355" spans="9:10">
      <c r="I355" s="94">
        <f t="shared" si="16"/>
        <v>11.072000000000191</v>
      </c>
      <c r="J355" s="173">
        <f t="shared" si="17"/>
        <v>0.36857311590941216</v>
      </c>
    </row>
    <row r="356" spans="9:10">
      <c r="I356" s="94">
        <f t="shared" si="16"/>
        <v>11.074000000000192</v>
      </c>
      <c r="J356" s="173">
        <f t="shared" si="17"/>
        <v>0.3736438634179729</v>
      </c>
    </row>
    <row r="357" spans="9:10">
      <c r="I357" s="94">
        <f t="shared" si="16"/>
        <v>11.076000000000192</v>
      </c>
      <c r="J357" s="173">
        <f t="shared" si="17"/>
        <v>0.37876013172644862</v>
      </c>
    </row>
    <row r="358" spans="9:10">
      <c r="I358" s="94">
        <f t="shared" si="16"/>
        <v>11.078000000000193</v>
      </c>
      <c r="J358" s="173">
        <f t="shared" si="17"/>
        <v>0.38392188480176725</v>
      </c>
    </row>
    <row r="359" spans="9:10">
      <c r="I359" s="94">
        <f t="shared" si="16"/>
        <v>11.080000000000194</v>
      </c>
      <c r="J359" s="173">
        <f t="shared" si="17"/>
        <v>0.38912907732637653</v>
      </c>
    </row>
    <row r="360" spans="9:10">
      <c r="I360" s="94">
        <f t="shared" si="16"/>
        <v>11.082000000000194</v>
      </c>
      <c r="J360" s="173">
        <f t="shared" si="17"/>
        <v>0.3943816545833963</v>
      </c>
    </row>
    <row r="361" spans="9:10">
      <c r="I361" s="94">
        <f t="shared" si="16"/>
        <v>11.084000000000195</v>
      </c>
      <c r="J361" s="173">
        <f t="shared" si="17"/>
        <v>0.39967955234323915</v>
      </c>
    </row>
    <row r="362" spans="9:10">
      <c r="I362" s="94">
        <f t="shared" si="16"/>
        <v>11.086000000000196</v>
      </c>
      <c r="J362" s="173">
        <f t="shared" si="17"/>
        <v>0.40502269675176017</v>
      </c>
    </row>
    <row r="363" spans="9:10">
      <c r="I363" s="94">
        <f t="shared" si="16"/>
        <v>11.088000000000196</v>
      </c>
      <c r="J363" s="173">
        <f t="shared" si="17"/>
        <v>0.41041100422000126</v>
      </c>
    </row>
    <row r="364" spans="9:10">
      <c r="I364" s="94">
        <f t="shared" si="16"/>
        <v>11.090000000000197</v>
      </c>
      <c r="J364" s="173">
        <f t="shared" si="17"/>
        <v>0.41584438131559431</v>
      </c>
    </row>
    <row r="365" spans="9:10">
      <c r="I365" s="94">
        <f t="shared" si="16"/>
        <v>11.092000000000198</v>
      </c>
      <c r="J365" s="173">
        <f t="shared" si="17"/>
        <v>0.42132272465588588</v>
      </c>
    </row>
    <row r="366" spans="9:10">
      <c r="I366" s="94">
        <f t="shared" si="16"/>
        <v>11.094000000000198</v>
      </c>
      <c r="J366" s="173">
        <f t="shared" si="17"/>
        <v>0.42684592080284939</v>
      </c>
    </row>
    <row r="367" spans="9:10">
      <c r="I367" s="94">
        <f t="shared" si="16"/>
        <v>11.096000000000199</v>
      </c>
      <c r="J367" s="173">
        <f t="shared" si="17"/>
        <v>0.43241384615984724</v>
      </c>
    </row>
    <row r="368" spans="9:10">
      <c r="I368" s="94">
        <f t="shared" si="16"/>
        <v>11.0980000000002</v>
      </c>
      <c r="J368" s="173">
        <f t="shared" si="17"/>
        <v>0.43802636687030977</v>
      </c>
    </row>
    <row r="369" spans="9:10">
      <c r="I369" s="94">
        <f t="shared" si="16"/>
        <v>11.1000000000002</v>
      </c>
      <c r="J369" s="173">
        <f t="shared" si="17"/>
        <v>0.44368333871839116</v>
      </c>
    </row>
    <row r="370" spans="9:10">
      <c r="I370" s="94">
        <f t="shared" si="16"/>
        <v>11.102000000000201</v>
      </c>
      <c r="J370" s="173">
        <f t="shared" si="17"/>
        <v>0.44938460703167249</v>
      </c>
    </row>
    <row r="371" spans="9:10">
      <c r="I371" s="94">
        <f t="shared" si="16"/>
        <v>11.104000000000202</v>
      </c>
      <c r="J371" s="173">
        <f t="shared" si="17"/>
        <v>0.45513000658596875</v>
      </c>
    </row>
    <row r="372" spans="9:10">
      <c r="I372" s="94">
        <f t="shared" si="16"/>
        <v>11.106000000000202</v>
      </c>
      <c r="J372" s="173">
        <f t="shared" si="17"/>
        <v>0.46091936151231067</v>
      </c>
    </row>
    <row r="373" spans="9:10">
      <c r="I373" s="94">
        <f t="shared" si="16"/>
        <v>11.108000000000203</v>
      </c>
      <c r="J373" s="173">
        <f t="shared" si="17"/>
        <v>0.46675248520616092</v>
      </c>
    </row>
    <row r="374" spans="9:10">
      <c r="I374" s="94">
        <f t="shared" si="16"/>
        <v>11.110000000000204</v>
      </c>
      <c r="J374" s="173">
        <f t="shared" si="17"/>
        <v>0.47262918023892997</v>
      </c>
    </row>
    <row r="375" spans="9:10">
      <c r="I375" s="94">
        <f t="shared" si="16"/>
        <v>11.112000000000204</v>
      </c>
      <c r="J375" s="173">
        <f t="shared" si="17"/>
        <v>0.47854923827185403</v>
      </c>
    </row>
    <row r="376" spans="9:10">
      <c r="I376" s="94">
        <f t="shared" si="16"/>
        <v>11.114000000000205</v>
      </c>
      <c r="J376" s="173">
        <f t="shared" si="17"/>
        <v>0.48451243997230037</v>
      </c>
    </row>
    <row r="377" spans="9:10">
      <c r="I377" s="94">
        <f t="shared" si="16"/>
        <v>11.116000000000206</v>
      </c>
      <c r="J377" s="173">
        <f t="shared" si="17"/>
        <v>0.49051855493255997</v>
      </c>
    </row>
    <row r="378" spans="9:10">
      <c r="I378" s="94">
        <f t="shared" si="16"/>
        <v>11.118000000000206</v>
      </c>
      <c r="J378" s="173">
        <f t="shared" si="17"/>
        <v>0.4965673415911927</v>
      </c>
    </row>
    <row r="379" spans="9:10">
      <c r="I379" s="94">
        <f t="shared" si="16"/>
        <v>11.120000000000207</v>
      </c>
      <c r="J379" s="173">
        <f t="shared" si="17"/>
        <v>0.50265854715698532</v>
      </c>
    </row>
    <row r="380" spans="9:10">
      <c r="I380" s="94">
        <f t="shared" si="16"/>
        <v>11.122000000000208</v>
      </c>
      <c r="J380" s="173">
        <f t="shared" si="17"/>
        <v>0.50879190753558523</v>
      </c>
    </row>
    <row r="381" spans="9:10">
      <c r="I381" s="94">
        <f t="shared" si="16"/>
        <v>11.124000000000208</v>
      </c>
      <c r="J381" s="173">
        <f t="shared" si="17"/>
        <v>0.51496714725887049</v>
      </c>
    </row>
    <row r="382" spans="9:10">
      <c r="I382" s="94">
        <f t="shared" si="16"/>
        <v>11.126000000000209</v>
      </c>
      <c r="J382" s="173">
        <f t="shared" si="17"/>
        <v>0.52118397941711825</v>
      </c>
    </row>
    <row r="383" spans="9:10">
      <c r="I383" s="94">
        <f t="shared" si="16"/>
        <v>11.12800000000021</v>
      </c>
      <c r="J383" s="173">
        <f t="shared" si="17"/>
        <v>0.52744210559402971</v>
      </c>
    </row>
    <row r="384" spans="9:10">
      <c r="I384" s="94">
        <f t="shared" si="16"/>
        <v>11.13000000000021</v>
      </c>
      <c r="J384" s="173">
        <f t="shared" si="17"/>
        <v>0.53374121580467404</v>
      </c>
    </row>
    <row r="385" spans="9:10">
      <c r="I385" s="94">
        <f t="shared" si="16"/>
        <v>11.132000000000211</v>
      </c>
      <c r="J385" s="173">
        <f t="shared" si="17"/>
        <v>0.54008098843640828</v>
      </c>
    </row>
    <row r="386" spans="9:10">
      <c r="I386" s="94">
        <f t="shared" si="16"/>
        <v>11.134000000000212</v>
      </c>
      <c r="J386" s="173">
        <f t="shared" si="17"/>
        <v>0.54646109019283351</v>
      </c>
    </row>
    <row r="387" spans="9:10">
      <c r="I387" s="94">
        <f t="shared" si="16"/>
        <v>11.136000000000212</v>
      </c>
      <c r="J387" s="173">
        <f t="shared" si="17"/>
        <v>0.55288117604084253</v>
      </c>
    </row>
    <row r="388" spans="9:10">
      <c r="I388" s="94">
        <f t="shared" si="16"/>
        <v>11.138000000000213</v>
      </c>
      <c r="J388" s="173">
        <f t="shared" si="17"/>
        <v>0.55934088916082081</v>
      </c>
    </row>
    <row r="389" spans="9:10">
      <c r="I389" s="94">
        <f t="shared" si="16"/>
        <v>11.140000000000214</v>
      </c>
      <c r="J389" s="173">
        <f t="shared" si="17"/>
        <v>0.56583986090005178</v>
      </c>
    </row>
    <row r="390" spans="9:10">
      <c r="I390" s="94">
        <f t="shared" ref="I390:I453" si="18">I389+$J$65</f>
        <v>11.142000000000214</v>
      </c>
      <c r="J390" s="173">
        <f t="shared" ref="J390:J453" si="19">EXP(-((I390-$C$7)^2)/(2*$C$6^2))/(SQRT(2*PI())*$C$6)</f>
        <v>0.57237771072938648</v>
      </c>
    </row>
    <row r="391" spans="9:10">
      <c r="I391" s="94">
        <f t="shared" si="18"/>
        <v>11.144000000000215</v>
      </c>
      <c r="J391" s="173">
        <f t="shared" si="19"/>
        <v>0.57895404620322977</v>
      </c>
    </row>
    <row r="392" spans="9:10">
      <c r="I392" s="94">
        <f t="shared" si="18"/>
        <v>11.146000000000216</v>
      </c>
      <c r="J392" s="173">
        <f t="shared" si="19"/>
        <v>0.58556846292289788</v>
      </c>
    </row>
    <row r="393" spans="9:10">
      <c r="I393" s="94">
        <f t="shared" si="18"/>
        <v>11.148000000000216</v>
      </c>
      <c r="J393" s="173">
        <f t="shared" si="19"/>
        <v>0.59222054450340234</v>
      </c>
    </row>
    <row r="394" spans="9:10">
      <c r="I394" s="94">
        <f t="shared" si="18"/>
        <v>11.150000000000217</v>
      </c>
      <c r="J394" s="173">
        <f t="shared" si="19"/>
        <v>0.59890986254370748</v>
      </c>
    </row>
    <row r="395" spans="9:10">
      <c r="I395" s="94">
        <f t="shared" si="18"/>
        <v>11.152000000000218</v>
      </c>
      <c r="J395" s="173">
        <f t="shared" si="19"/>
        <v>0.60563597660051915</v>
      </c>
    </row>
    <row r="396" spans="9:10">
      <c r="I396" s="94">
        <f t="shared" si="18"/>
        <v>11.154000000000218</v>
      </c>
      <c r="J396" s="173">
        <f t="shared" si="19"/>
        <v>0.61239843416564954</v>
      </c>
    </row>
    <row r="397" spans="9:10">
      <c r="I397" s="94">
        <f t="shared" si="18"/>
        <v>11.156000000000219</v>
      </c>
      <c r="J397" s="173">
        <f t="shared" si="19"/>
        <v>0.61919677064700973</v>
      </c>
    </row>
    <row r="398" spans="9:10">
      <c r="I398" s="94">
        <f t="shared" si="18"/>
        <v>11.15800000000022</v>
      </c>
      <c r="J398" s="173">
        <f t="shared" si="19"/>
        <v>0.62603050935327809</v>
      </c>
    </row>
    <row r="399" spans="9:10">
      <c r="I399" s="94">
        <f t="shared" si="18"/>
        <v>11.16000000000022</v>
      </c>
      <c r="J399" s="173">
        <f t="shared" si="19"/>
        <v>0.63289916148229108</v>
      </c>
    </row>
    <row r="400" spans="9:10">
      <c r="I400" s="94">
        <f t="shared" si="18"/>
        <v>11.162000000000221</v>
      </c>
      <c r="J400" s="173">
        <f t="shared" si="19"/>
        <v>0.63980222611320126</v>
      </c>
    </row>
    <row r="401" spans="9:10">
      <c r="I401" s="94">
        <f t="shared" si="18"/>
        <v>11.164000000000222</v>
      </c>
      <c r="J401" s="173">
        <f t="shared" si="19"/>
        <v>0.64673919020244885</v>
      </c>
    </row>
    <row r="402" spans="9:10">
      <c r="I402" s="94">
        <f t="shared" si="18"/>
        <v>11.166000000000222</v>
      </c>
      <c r="J402" s="173">
        <f t="shared" si="19"/>
        <v>0.65370952858358977</v>
      </c>
    </row>
    <row r="403" spans="9:10">
      <c r="I403" s="94">
        <f t="shared" si="18"/>
        <v>11.168000000000223</v>
      </c>
      <c r="J403" s="173">
        <f t="shared" si="19"/>
        <v>0.66071270397102067</v>
      </c>
    </row>
    <row r="404" spans="9:10">
      <c r="I404" s="94">
        <f t="shared" si="18"/>
        <v>11.170000000000224</v>
      </c>
      <c r="J404" s="173">
        <f t="shared" si="19"/>
        <v>0.66774816696764416</v>
      </c>
    </row>
    <row r="405" spans="9:10">
      <c r="I405" s="94">
        <f t="shared" si="18"/>
        <v>11.172000000000224</v>
      </c>
      <c r="J405" s="173">
        <f t="shared" si="19"/>
        <v>0.67481535607651288</v>
      </c>
    </row>
    <row r="406" spans="9:10">
      <c r="I406" s="94">
        <f t="shared" si="18"/>
        <v>11.174000000000225</v>
      </c>
      <c r="J406" s="173">
        <f t="shared" si="19"/>
        <v>0.68191369771648869</v>
      </c>
    </row>
    <row r="407" spans="9:10">
      <c r="I407" s="94">
        <f t="shared" si="18"/>
        <v>11.176000000000226</v>
      </c>
      <c r="J407" s="173">
        <f t="shared" si="19"/>
        <v>0.6890426062419569</v>
      </c>
    </row>
    <row r="408" spans="9:10">
      <c r="I408" s="94">
        <f t="shared" si="18"/>
        <v>11.178000000000226</v>
      </c>
      <c r="J408" s="173">
        <f t="shared" si="19"/>
        <v>0.69620148396662918</v>
      </c>
    </row>
    <row r="409" spans="9:10">
      <c r="I409" s="94">
        <f t="shared" si="18"/>
        <v>11.180000000000227</v>
      </c>
      <c r="J409" s="173">
        <f t="shared" si="19"/>
        <v>0.70338972119146725</v>
      </c>
    </row>
    <row r="410" spans="9:10">
      <c r="I410" s="94">
        <f t="shared" si="18"/>
        <v>11.182000000000228</v>
      </c>
      <c r="J410" s="173">
        <f t="shared" si="19"/>
        <v>0.71060669623676409</v>
      </c>
    </row>
    <row r="411" spans="9:10">
      <c r="I411" s="94">
        <f t="shared" si="18"/>
        <v>11.184000000000228</v>
      </c>
      <c r="J411" s="173">
        <f t="shared" si="19"/>
        <v>0.71785177547840839</v>
      </c>
    </row>
    <row r="412" spans="9:10">
      <c r="I412" s="94">
        <f t="shared" si="18"/>
        <v>11.186000000000229</v>
      </c>
      <c r="J412" s="173">
        <f t="shared" si="19"/>
        <v>0.72512431338836536</v>
      </c>
    </row>
    <row r="413" spans="9:10">
      <c r="I413" s="94">
        <f t="shared" si="18"/>
        <v>11.18800000000023</v>
      </c>
      <c r="J413" s="173">
        <f t="shared" si="19"/>
        <v>0.73242365257939968</v>
      </c>
    </row>
    <row r="414" spans="9:10">
      <c r="I414" s="94">
        <f t="shared" si="18"/>
        <v>11.19000000000023</v>
      </c>
      <c r="J414" s="173">
        <f t="shared" si="19"/>
        <v>0.73974912385406677</v>
      </c>
    </row>
    <row r="415" spans="9:10">
      <c r="I415" s="94">
        <f t="shared" si="18"/>
        <v>11.192000000000231</v>
      </c>
      <c r="J415" s="173">
        <f t="shared" si="19"/>
        <v>0.74710004625799664</v>
      </c>
    </row>
    <row r="416" spans="9:10">
      <c r="I416" s="94">
        <f t="shared" si="18"/>
        <v>11.194000000000232</v>
      </c>
      <c r="J416" s="173">
        <f t="shared" si="19"/>
        <v>0.75447572713749422</v>
      </c>
    </row>
    <row r="417" spans="9:10">
      <c r="I417" s="94">
        <f t="shared" si="18"/>
        <v>11.196000000000232</v>
      </c>
      <c r="J417" s="173">
        <f t="shared" si="19"/>
        <v>0.76187546220147495</v>
      </c>
    </row>
    <row r="418" spans="9:10">
      <c r="I418" s="94">
        <f t="shared" si="18"/>
        <v>11.198000000000233</v>
      </c>
      <c r="J418" s="173">
        <f t="shared" si="19"/>
        <v>0.76929853558775652</v>
      </c>
    </row>
    <row r="419" spans="9:10">
      <c r="I419" s="94">
        <f t="shared" si="18"/>
        <v>11.200000000000234</v>
      </c>
      <c r="J419" s="173">
        <f t="shared" si="19"/>
        <v>0.77674421993372345</v>
      </c>
    </row>
    <row r="420" spans="9:10">
      <c r="I420" s="94">
        <f t="shared" si="18"/>
        <v>11.202000000000234</v>
      </c>
      <c r="J420" s="173">
        <f t="shared" si="19"/>
        <v>0.78421177645138096</v>
      </c>
    </row>
    <row r="421" spans="9:10">
      <c r="I421" s="94">
        <f t="shared" si="18"/>
        <v>11.204000000000235</v>
      </c>
      <c r="J421" s="173">
        <f t="shared" si="19"/>
        <v>0.79170045500681008</v>
      </c>
    </row>
    <row r="422" spans="9:10">
      <c r="I422" s="94">
        <f t="shared" si="18"/>
        <v>11.206000000000236</v>
      </c>
      <c r="J422" s="173">
        <f t="shared" si="19"/>
        <v>0.79920949420403842</v>
      </c>
    </row>
    <row r="423" spans="9:10">
      <c r="I423" s="94">
        <f t="shared" si="18"/>
        <v>11.208000000000236</v>
      </c>
      <c r="J423" s="173">
        <f t="shared" si="19"/>
        <v>0.8067381214733339</v>
      </c>
    </row>
    <row r="424" spans="9:10">
      <c r="I424" s="94">
        <f t="shared" si="18"/>
        <v>11.210000000000237</v>
      </c>
      <c r="J424" s="173">
        <f t="shared" si="19"/>
        <v>0.8142855531639337</v>
      </c>
    </row>
    <row r="425" spans="9:10">
      <c r="I425" s="94">
        <f t="shared" si="18"/>
        <v>11.212000000000238</v>
      </c>
      <c r="J425" s="173">
        <f t="shared" si="19"/>
        <v>0.82185099464120803</v>
      </c>
    </row>
    <row r="426" spans="9:10">
      <c r="I426" s="94">
        <f t="shared" si="18"/>
        <v>11.214000000000238</v>
      </c>
      <c r="J426" s="173">
        <f t="shared" si="19"/>
        <v>0.8294336403882725</v>
      </c>
    </row>
    <row r="427" spans="9:10">
      <c r="I427" s="94">
        <f t="shared" si="18"/>
        <v>11.216000000000239</v>
      </c>
      <c r="J427" s="173">
        <f t="shared" si="19"/>
        <v>0.83703267411204063</v>
      </c>
    </row>
    <row r="428" spans="9:10">
      <c r="I428" s="94">
        <f t="shared" si="18"/>
        <v>11.21800000000024</v>
      </c>
      <c r="J428" s="173">
        <f t="shared" si="19"/>
        <v>0.84464726885372654</v>
      </c>
    </row>
    <row r="429" spans="9:10">
      <c r="I429" s="94">
        <f t="shared" si="18"/>
        <v>11.22000000000024</v>
      </c>
      <c r="J429" s="173">
        <f t="shared" si="19"/>
        <v>0.85227658710378962</v>
      </c>
    </row>
    <row r="430" spans="9:10">
      <c r="I430" s="94">
        <f t="shared" si="18"/>
        <v>11.222000000000241</v>
      </c>
      <c r="J430" s="173">
        <f t="shared" si="19"/>
        <v>0.85991978092132193</v>
      </c>
    </row>
    <row r="431" spans="9:10">
      <c r="I431" s="94">
        <f t="shared" si="18"/>
        <v>11.224000000000242</v>
      </c>
      <c r="J431" s="173">
        <f t="shared" si="19"/>
        <v>0.86757599205786839</v>
      </c>
    </row>
    <row r="432" spans="9:10">
      <c r="I432" s="94">
        <f t="shared" si="18"/>
        <v>11.226000000000242</v>
      </c>
      <c r="J432" s="173">
        <f t="shared" si="19"/>
        <v>0.8752443520856763</v>
      </c>
    </row>
    <row r="433" spans="9:10">
      <c r="I433" s="94">
        <f t="shared" si="18"/>
        <v>11.228000000000243</v>
      </c>
      <c r="J433" s="173">
        <f t="shared" si="19"/>
        <v>0.88292398253036197</v>
      </c>
    </row>
    <row r="434" spans="9:10">
      <c r="I434" s="94">
        <f t="shared" si="18"/>
        <v>11.230000000000244</v>
      </c>
      <c r="J434" s="173">
        <f t="shared" si="19"/>
        <v>0.89061399500798255</v>
      </c>
    </row>
    <row r="435" spans="9:10">
      <c r="I435" s="94">
        <f t="shared" si="18"/>
        <v>11.232000000000244</v>
      </c>
      <c r="J435" s="173">
        <f t="shared" si="19"/>
        <v>0.8983134913665014</v>
      </c>
    </row>
    <row r="436" spans="9:10">
      <c r="I436" s="94">
        <f t="shared" si="18"/>
        <v>11.234000000000245</v>
      </c>
      <c r="J436" s="173">
        <f t="shared" si="19"/>
        <v>0.90602156383162746</v>
      </c>
    </row>
    <row r="437" spans="9:10">
      <c r="I437" s="94">
        <f t="shared" si="18"/>
        <v>11.236000000000246</v>
      </c>
      <c r="J437" s="173">
        <f t="shared" si="19"/>
        <v>0.91373729515701296</v>
      </c>
    </row>
    <row r="438" spans="9:10">
      <c r="I438" s="94">
        <f t="shared" si="18"/>
        <v>11.238000000000246</v>
      </c>
      <c r="J438" s="173">
        <f t="shared" si="19"/>
        <v>0.92145975877878983</v>
      </c>
    </row>
    <row r="439" spans="9:10">
      <c r="I439" s="94">
        <f t="shared" si="18"/>
        <v>11.240000000000247</v>
      </c>
      <c r="J439" s="173">
        <f t="shared" si="19"/>
        <v>0.92918801897442005</v>
      </c>
    </row>
    <row r="440" spans="9:10">
      <c r="I440" s="94">
        <f t="shared" si="18"/>
        <v>11.242000000000248</v>
      </c>
      <c r="J440" s="173">
        <f t="shared" si="19"/>
        <v>0.9369211310258363</v>
      </c>
    </row>
    <row r="441" spans="9:10">
      <c r="I441" s="94">
        <f t="shared" si="18"/>
        <v>11.244000000000248</v>
      </c>
      <c r="J441" s="173">
        <f t="shared" si="19"/>
        <v>0.94465814138684823</v>
      </c>
    </row>
    <row r="442" spans="9:10">
      <c r="I442" s="94">
        <f t="shared" si="18"/>
        <v>11.246000000000249</v>
      </c>
      <c r="J442" s="173">
        <f t="shared" si="19"/>
        <v>0.95239808785478186</v>
      </c>
    </row>
    <row r="443" spans="9:10">
      <c r="I443" s="94">
        <f t="shared" si="18"/>
        <v>11.24800000000025</v>
      </c>
      <c r="J443" s="173">
        <f t="shared" si="19"/>
        <v>0.96013999974632502</v>
      </c>
    </row>
    <row r="444" spans="9:10">
      <c r="I444" s="94">
        <f t="shared" si="18"/>
        <v>11.25000000000025</v>
      </c>
      <c r="J444" s="173">
        <f t="shared" si="19"/>
        <v>0.96788289807754313</v>
      </c>
    </row>
    <row r="445" spans="9:10">
      <c r="I445" s="94">
        <f t="shared" si="18"/>
        <v>11.252000000000251</v>
      </c>
      <c r="J445" s="173">
        <f t="shared" si="19"/>
        <v>0.9756257957480311</v>
      </c>
    </row>
    <row r="446" spans="9:10">
      <c r="I446" s="94">
        <f t="shared" si="18"/>
        <v>11.254000000000252</v>
      </c>
      <c r="J446" s="173">
        <f t="shared" si="19"/>
        <v>0.98336769772916333</v>
      </c>
    </row>
    <row r="447" spans="9:10">
      <c r="I447" s="94">
        <f t="shared" si="18"/>
        <v>11.256000000000252</v>
      </c>
      <c r="J447" s="173">
        <f t="shared" si="19"/>
        <v>0.99110760125640418</v>
      </c>
    </row>
    <row r="448" spans="9:10">
      <c r="I448" s="94">
        <f t="shared" si="18"/>
        <v>11.258000000000253</v>
      </c>
      <c r="J448" s="173">
        <f t="shared" si="19"/>
        <v>0.99884449602563385</v>
      </c>
    </row>
    <row r="449" spans="9:10">
      <c r="I449" s="94">
        <f t="shared" si="18"/>
        <v>11.260000000000254</v>
      </c>
      <c r="J449" s="173">
        <f t="shared" si="19"/>
        <v>1.0065773643934495</v>
      </c>
    </row>
    <row r="450" spans="9:10">
      <c r="I450" s="94">
        <f t="shared" si="18"/>
        <v>11.262000000000254</v>
      </c>
      <c r="J450" s="173">
        <f t="shared" si="19"/>
        <v>1.0143051815813933</v>
      </c>
    </row>
    <row r="451" spans="9:10">
      <c r="I451" s="94">
        <f t="shared" si="18"/>
        <v>11.264000000000255</v>
      </c>
      <c r="J451" s="173">
        <f t="shared" si="19"/>
        <v>1.02202691588406</v>
      </c>
    </row>
    <row r="452" spans="9:10">
      <c r="I452" s="94">
        <f t="shared" si="18"/>
        <v>11.266000000000256</v>
      </c>
      <c r="J452" s="173">
        <f t="shared" si="19"/>
        <v>1.0297415288810343</v>
      </c>
    </row>
    <row r="453" spans="9:10">
      <c r="I453" s="94">
        <f t="shared" si="18"/>
        <v>11.268000000000256</v>
      </c>
      <c r="J453" s="173">
        <f t="shared" si="19"/>
        <v>1.0374479756526049</v>
      </c>
    </row>
    <row r="454" spans="9:10">
      <c r="I454" s="94">
        <f t="shared" ref="I454:I517" si="20">I453+$J$65</f>
        <v>11.270000000000257</v>
      </c>
      <c r="J454" s="173">
        <f t="shared" ref="J454:J517" si="21">EXP(-((I454-$C$7)^2)/(2*$C$6^2))/(SQRT(2*PI())*$C$6)</f>
        <v>1.0451452049992016</v>
      </c>
    </row>
    <row r="455" spans="9:10">
      <c r="I455" s="94">
        <f t="shared" si="20"/>
        <v>11.272000000000258</v>
      </c>
      <c r="J455" s="173">
        <f t="shared" si="21"/>
        <v>1.0528321596644985</v>
      </c>
    </row>
    <row r="456" spans="9:10">
      <c r="I456" s="94">
        <f t="shared" si="20"/>
        <v>11.274000000000258</v>
      </c>
      <c r="J456" s="173">
        <f t="shared" si="21"/>
        <v>1.0605077765621247</v>
      </c>
    </row>
    <row r="457" spans="9:10">
      <c r="I457" s="94">
        <f t="shared" si="20"/>
        <v>11.276000000000259</v>
      </c>
      <c r="J457" s="173">
        <f t="shared" si="21"/>
        <v>1.0681709870059231</v>
      </c>
    </row>
    <row r="458" spans="9:10">
      <c r="I458" s="94">
        <f t="shared" si="20"/>
        <v>11.27800000000026</v>
      </c>
      <c r="J458" s="173">
        <f t="shared" si="21"/>
        <v>1.0758207169436911</v>
      </c>
    </row>
    <row r="459" spans="9:10">
      <c r="I459" s="94">
        <f t="shared" si="20"/>
        <v>11.28000000000026</v>
      </c>
      <c r="J459" s="173">
        <f t="shared" si="21"/>
        <v>1.0834558871943456</v>
      </c>
    </row>
    <row r="460" spans="9:10">
      <c r="I460" s="94">
        <f t="shared" si="20"/>
        <v>11.282000000000261</v>
      </c>
      <c r="J460" s="173">
        <f t="shared" si="21"/>
        <v>1.0910754136884351</v>
      </c>
    </row>
    <row r="461" spans="9:10">
      <c r="I461" s="94">
        <f t="shared" si="20"/>
        <v>11.284000000000262</v>
      </c>
      <c r="J461" s="173">
        <f t="shared" si="21"/>
        <v>1.0986782077119419</v>
      </c>
    </row>
    <row r="462" spans="9:10">
      <c r="I462" s="94">
        <f t="shared" si="20"/>
        <v>11.286000000000262</v>
      </c>
      <c r="J462" s="173">
        <f t="shared" si="21"/>
        <v>1.1062631761532944</v>
      </c>
    </row>
    <row r="463" spans="9:10">
      <c r="I463" s="94">
        <f t="shared" si="20"/>
        <v>11.288000000000263</v>
      </c>
      <c r="J463" s="173">
        <f t="shared" si="21"/>
        <v>1.1138292217535219</v>
      </c>
    </row>
    <row r="464" spans="9:10">
      <c r="I464" s="94">
        <f t="shared" si="20"/>
        <v>11.290000000000264</v>
      </c>
      <c r="J464" s="173">
        <f t="shared" si="21"/>
        <v>1.1213752433594764</v>
      </c>
    </row>
    <row r="465" spans="9:10">
      <c r="I465" s="94">
        <f t="shared" si="20"/>
        <v>11.292000000000264</v>
      </c>
      <c r="J465" s="173">
        <f t="shared" si="21"/>
        <v>1.1289001361800437</v>
      </c>
    </row>
    <row r="466" spans="9:10">
      <c r="I466" s="94">
        <f t="shared" si="20"/>
        <v>11.294000000000265</v>
      </c>
      <c r="J466" s="173">
        <f t="shared" si="21"/>
        <v>1.136402792045268</v>
      </c>
    </row>
    <row r="467" spans="9:10">
      <c r="I467" s="94">
        <f t="shared" si="20"/>
        <v>11.296000000000266</v>
      </c>
      <c r="J467" s="173">
        <f t="shared" si="21"/>
        <v>1.1438820996683061</v>
      </c>
    </row>
    <row r="468" spans="9:10">
      <c r="I468" s="94">
        <f t="shared" si="20"/>
        <v>11.298000000000266</v>
      </c>
      <c r="J468" s="173">
        <f t="shared" si="21"/>
        <v>1.1513369449101349</v>
      </c>
    </row>
    <row r="469" spans="9:10">
      <c r="I469" s="94">
        <f t="shared" si="20"/>
        <v>11.300000000000267</v>
      </c>
      <c r="J469" s="173">
        <f t="shared" si="21"/>
        <v>1.1587662110469219</v>
      </c>
    </row>
    <row r="470" spans="9:10">
      <c r="I470" s="94">
        <f t="shared" si="20"/>
        <v>11.302000000000268</v>
      </c>
      <c r="J470" s="173">
        <f t="shared" si="21"/>
        <v>1.1661687790399784</v>
      </c>
    </row>
    <row r="471" spans="9:10">
      <c r="I471" s="94">
        <f t="shared" si="20"/>
        <v>11.304000000000268</v>
      </c>
      <c r="J471" s="173">
        <f t="shared" si="21"/>
        <v>1.1735435278082071</v>
      </c>
    </row>
    <row r="472" spans="9:10">
      <c r="I472" s="94">
        <f t="shared" si="20"/>
        <v>11.306000000000269</v>
      </c>
      <c r="J472" s="173">
        <f t="shared" si="21"/>
        <v>1.1808893345029523</v>
      </c>
    </row>
    <row r="473" spans="9:10">
      <c r="I473" s="94">
        <f t="shared" si="20"/>
        <v>11.30800000000027</v>
      </c>
      <c r="J473" s="173">
        <f t="shared" si="21"/>
        <v>1.1882050747851653</v>
      </c>
    </row>
    <row r="474" spans="9:10">
      <c r="I474" s="94">
        <f t="shared" si="20"/>
        <v>11.310000000000271</v>
      </c>
      <c r="J474" s="173">
        <f t="shared" si="21"/>
        <v>1.1954896231047942</v>
      </c>
    </row>
    <row r="475" spans="9:10">
      <c r="I475" s="94">
        <f t="shared" si="20"/>
        <v>11.312000000000271</v>
      </c>
      <c r="J475" s="173">
        <f t="shared" si="21"/>
        <v>1.202741852982298</v>
      </c>
    </row>
    <row r="476" spans="9:10">
      <c r="I476" s="94">
        <f t="shared" si="20"/>
        <v>11.314000000000272</v>
      </c>
      <c r="J476" s="173">
        <f t="shared" si="21"/>
        <v>1.2099606372921976</v>
      </c>
    </row>
    <row r="477" spans="9:10">
      <c r="I477" s="94">
        <f t="shared" si="20"/>
        <v>11.316000000000273</v>
      </c>
      <c r="J477" s="173">
        <f t="shared" si="21"/>
        <v>1.2171448485485619</v>
      </c>
    </row>
    <row r="478" spans="9:10">
      <c r="I478" s="94">
        <f t="shared" si="20"/>
        <v>11.318000000000273</v>
      </c>
      <c r="J478" s="173">
        <f t="shared" si="21"/>
        <v>1.2242933591923317</v>
      </c>
    </row>
    <row r="479" spans="9:10">
      <c r="I479" s="94">
        <f t="shared" si="20"/>
        <v>11.320000000000274</v>
      </c>
      <c r="J479" s="173">
        <f t="shared" si="21"/>
        <v>1.231405041880383</v>
      </c>
    </row>
    <row r="480" spans="9:10">
      <c r="I480" s="94">
        <f t="shared" si="20"/>
        <v>11.322000000000275</v>
      </c>
      <c r="J480" s="173">
        <f t="shared" si="21"/>
        <v>1.2384787697762281</v>
      </c>
    </row>
    <row r="481" spans="9:10">
      <c r="I481" s="94">
        <f t="shared" si="20"/>
        <v>11.324000000000275</v>
      </c>
      <c r="J481" s="173">
        <f t="shared" si="21"/>
        <v>1.2455134168422513</v>
      </c>
    </row>
    <row r="482" spans="9:10">
      <c r="I482" s="94">
        <f t="shared" si="20"/>
        <v>11.326000000000276</v>
      </c>
      <c r="J482" s="173">
        <f t="shared" si="21"/>
        <v>1.2525078581333773</v>
      </c>
    </row>
    <row r="483" spans="9:10">
      <c r="I483" s="94">
        <f t="shared" si="20"/>
        <v>11.328000000000277</v>
      </c>
      <c r="J483" s="173">
        <f t="shared" si="21"/>
        <v>1.2594609700920656</v>
      </c>
    </row>
    <row r="484" spans="9:10">
      <c r="I484" s="94">
        <f t="shared" si="20"/>
        <v>11.330000000000277</v>
      </c>
      <c r="J484" s="173">
        <f t="shared" si="21"/>
        <v>1.2663716308445261</v>
      </c>
    </row>
    <row r="485" spans="9:10">
      <c r="I485" s="94">
        <f t="shared" si="20"/>
        <v>11.332000000000278</v>
      </c>
      <c r="J485" s="173">
        <f t="shared" si="21"/>
        <v>1.273238720498048</v>
      </c>
    </row>
    <row r="486" spans="9:10">
      <c r="I486" s="94">
        <f t="shared" si="20"/>
        <v>11.334000000000279</v>
      </c>
      <c r="J486" s="173">
        <f t="shared" si="21"/>
        <v>1.2800611214393351</v>
      </c>
    </row>
    <row r="487" spans="9:10">
      <c r="I487" s="94">
        <f t="shared" si="20"/>
        <v>11.336000000000279</v>
      </c>
      <c r="J487" s="173">
        <f t="shared" si="21"/>
        <v>1.2868377186337354</v>
      </c>
    </row>
    <row r="488" spans="9:10">
      <c r="I488" s="94">
        <f t="shared" si="20"/>
        <v>11.33800000000028</v>
      </c>
      <c r="J488" s="173">
        <f t="shared" si="21"/>
        <v>1.2935673999252579</v>
      </c>
    </row>
    <row r="489" spans="9:10">
      <c r="I489" s="94">
        <f t="shared" si="20"/>
        <v>11.340000000000281</v>
      </c>
      <c r="J489" s="173">
        <f t="shared" si="21"/>
        <v>1.3002490563372624</v>
      </c>
    </row>
    <row r="490" spans="9:10">
      <c r="I490" s="94">
        <f t="shared" si="20"/>
        <v>11.342000000000281</v>
      </c>
      <c r="J490" s="173">
        <f t="shared" si="21"/>
        <v>1.3068815823737117</v>
      </c>
    </row>
    <row r="491" spans="9:10">
      <c r="I491" s="94">
        <f t="shared" si="20"/>
        <v>11.344000000000282</v>
      </c>
      <c r="J491" s="173">
        <f t="shared" si="21"/>
        <v>1.3134638763208746</v>
      </c>
    </row>
    <row r="492" spans="9:10">
      <c r="I492" s="94">
        <f t="shared" si="20"/>
        <v>11.346000000000283</v>
      </c>
      <c r="J492" s="173">
        <f t="shared" si="21"/>
        <v>1.3199948405493611</v>
      </c>
    </row>
    <row r="493" spans="9:10">
      <c r="I493" s="94">
        <f t="shared" si="20"/>
        <v>11.348000000000283</v>
      </c>
      <c r="J493" s="173">
        <f t="shared" si="21"/>
        <v>1.3264733818163812</v>
      </c>
    </row>
    <row r="494" spans="9:10">
      <c r="I494" s="94">
        <f t="shared" si="20"/>
        <v>11.350000000000284</v>
      </c>
      <c r="J494" s="173">
        <f t="shared" si="21"/>
        <v>1.3328984115681068</v>
      </c>
    </row>
    <row r="495" spans="9:10">
      <c r="I495" s="94">
        <f t="shared" si="20"/>
        <v>11.352000000000285</v>
      </c>
      <c r="J495" s="173">
        <f t="shared" si="21"/>
        <v>1.3392688462420255</v>
      </c>
    </row>
    <row r="496" spans="9:10">
      <c r="I496" s="94">
        <f t="shared" si="20"/>
        <v>11.354000000000285</v>
      </c>
      <c r="J496" s="173">
        <f t="shared" si="21"/>
        <v>1.3455836075691658</v>
      </c>
    </row>
    <row r="497" spans="9:10">
      <c r="I497" s="94">
        <f t="shared" si="20"/>
        <v>11.356000000000286</v>
      </c>
      <c r="J497" s="173">
        <f t="shared" si="21"/>
        <v>1.3518416228760788</v>
      </c>
    </row>
    <row r="498" spans="9:10">
      <c r="I498" s="94">
        <f t="shared" si="20"/>
        <v>11.358000000000287</v>
      </c>
      <c r="J498" s="173">
        <f t="shared" si="21"/>
        <v>1.3580418253864592</v>
      </c>
    </row>
    <row r="499" spans="9:10">
      <c r="I499" s="94">
        <f t="shared" si="20"/>
        <v>11.360000000000287</v>
      </c>
      <c r="J499" s="173">
        <f t="shared" si="21"/>
        <v>1.3641831545222878</v>
      </c>
    </row>
    <row r="500" spans="9:10">
      <c r="I500" s="94">
        <f t="shared" si="20"/>
        <v>11.362000000000288</v>
      </c>
      <c r="J500" s="173">
        <f t="shared" si="21"/>
        <v>1.3702645562043758</v>
      </c>
    </row>
    <row r="501" spans="9:10">
      <c r="I501" s="94">
        <f t="shared" si="20"/>
        <v>11.364000000000289</v>
      </c>
      <c r="J501" s="173">
        <f t="shared" si="21"/>
        <v>1.3762849831521937</v>
      </c>
    </row>
    <row r="502" spans="9:10">
      <c r="I502" s="94">
        <f t="shared" si="20"/>
        <v>11.366000000000289</v>
      </c>
      <c r="J502" s="173">
        <f t="shared" si="21"/>
        <v>1.382243395182867</v>
      </c>
    </row>
    <row r="503" spans="9:10">
      <c r="I503" s="94">
        <f t="shared" si="20"/>
        <v>11.36800000000029</v>
      </c>
      <c r="J503" s="173">
        <f t="shared" si="21"/>
        <v>1.3881387595092192</v>
      </c>
    </row>
    <row r="504" spans="9:10">
      <c r="I504" s="94">
        <f t="shared" si="20"/>
        <v>11.370000000000291</v>
      </c>
      <c r="J504" s="173">
        <f t="shared" si="21"/>
        <v>1.3939700510367405</v>
      </c>
    </row>
    <row r="505" spans="9:10">
      <c r="I505" s="94">
        <f t="shared" si="20"/>
        <v>11.372000000000291</v>
      </c>
      <c r="J505" s="173">
        <f t="shared" si="21"/>
        <v>1.3997362526593697</v>
      </c>
    </row>
    <row r="506" spans="9:10">
      <c r="I506" s="94">
        <f t="shared" si="20"/>
        <v>11.374000000000292</v>
      </c>
      <c r="J506" s="173">
        <f t="shared" si="21"/>
        <v>1.4054363555539631</v>
      </c>
    </row>
    <row r="507" spans="9:10">
      <c r="I507" s="94">
        <f t="shared" si="20"/>
        <v>11.376000000000293</v>
      </c>
      <c r="J507" s="173">
        <f t="shared" si="21"/>
        <v>1.4110693594733363</v>
      </c>
    </row>
    <row r="508" spans="9:10">
      <c r="I508" s="94">
        <f t="shared" si="20"/>
        <v>11.378000000000293</v>
      </c>
      <c r="J508" s="173">
        <f t="shared" si="21"/>
        <v>1.4166342730377608</v>
      </c>
    </row>
    <row r="509" spans="9:10">
      <c r="I509" s="94">
        <f t="shared" si="20"/>
        <v>11.380000000000294</v>
      </c>
      <c r="J509" s="173">
        <f t="shared" si="21"/>
        <v>1.4221301140247908</v>
      </c>
    </row>
    <row r="510" spans="9:10">
      <c r="I510" s="94">
        <f t="shared" si="20"/>
        <v>11.382000000000295</v>
      </c>
      <c r="J510" s="173">
        <f t="shared" si="21"/>
        <v>1.4275559096573112</v>
      </c>
    </row>
    <row r="511" spans="9:10">
      <c r="I511" s="94">
        <f t="shared" si="20"/>
        <v>11.384000000000295</v>
      </c>
      <c r="J511" s="173">
        <f t="shared" si="21"/>
        <v>1.4329106968896801</v>
      </c>
    </row>
    <row r="512" spans="9:10">
      <c r="I512" s="94">
        <f t="shared" si="20"/>
        <v>11.386000000000296</v>
      </c>
      <c r="J512" s="173">
        <f t="shared" si="21"/>
        <v>1.4381935226918545</v>
      </c>
    </row>
    <row r="513" spans="9:10">
      <c r="I513" s="94">
        <f t="shared" si="20"/>
        <v>11.388000000000297</v>
      </c>
      <c r="J513" s="173">
        <f t="shared" si="21"/>
        <v>1.4434034443313801</v>
      </c>
    </row>
    <row r="514" spans="9:10">
      <c r="I514" s="94">
        <f t="shared" si="20"/>
        <v>11.390000000000297</v>
      </c>
      <c r="J514" s="173">
        <f t="shared" si="21"/>
        <v>1.4485395296531267</v>
      </c>
    </row>
    <row r="515" spans="9:10">
      <c r="I515" s="94">
        <f t="shared" si="20"/>
        <v>11.392000000000298</v>
      </c>
      <c r="J515" s="173">
        <f t="shared" si="21"/>
        <v>1.4536008573566572</v>
      </c>
    </row>
    <row r="516" spans="9:10">
      <c r="I516" s="94">
        <f t="shared" si="20"/>
        <v>11.394000000000299</v>
      </c>
      <c r="J516" s="173">
        <f t="shared" si="21"/>
        <v>1.4585865172711121</v>
      </c>
    </row>
    <row r="517" spans="9:10">
      <c r="I517" s="94">
        <f t="shared" si="20"/>
        <v>11.396000000000299</v>
      </c>
      <c r="J517" s="173">
        <f t="shared" si="21"/>
        <v>1.463495610627495</v>
      </c>
    </row>
    <row r="518" spans="9:10">
      <c r="I518" s="94">
        <f t="shared" ref="I518:I581" si="22">I517+$J$65</f>
        <v>11.3980000000003</v>
      </c>
      <c r="J518" s="173">
        <f t="shared" ref="J518:J581" si="23">EXP(-((I518-$C$7)^2)/(2*$C$6^2))/(SQRT(2*PI())*$C$6)</f>
        <v>1.4683272503282487</v>
      </c>
    </row>
    <row r="519" spans="9:10">
      <c r="I519" s="94">
        <f t="shared" si="22"/>
        <v>11.400000000000301</v>
      </c>
      <c r="J519" s="173">
        <f t="shared" si="23"/>
        <v>1.4730805612140019</v>
      </c>
    </row>
    <row r="520" spans="9:10">
      <c r="I520" s="94">
        <f t="shared" si="22"/>
        <v>11.402000000000301</v>
      </c>
      <c r="J520" s="173">
        <f t="shared" si="23"/>
        <v>1.4777546803273824</v>
      </c>
    </row>
    <row r="521" spans="9:10">
      <c r="I521" s="94">
        <f t="shared" si="22"/>
        <v>11.404000000000302</v>
      </c>
      <c r="J521" s="173">
        <f t="shared" si="23"/>
        <v>1.4823487571737817</v>
      </c>
    </row>
    <row r="522" spans="9:10">
      <c r="I522" s="94">
        <f t="shared" si="22"/>
        <v>11.406000000000303</v>
      </c>
      <c r="J522" s="173">
        <f t="shared" si="23"/>
        <v>1.4868619539789583</v>
      </c>
    </row>
    <row r="523" spans="9:10">
      <c r="I523" s="94">
        <f t="shared" si="22"/>
        <v>11.408000000000303</v>
      </c>
      <c r="J523" s="173">
        <f t="shared" si="23"/>
        <v>1.4912934459433764</v>
      </c>
    </row>
    <row r="524" spans="9:10">
      <c r="I524" s="94">
        <f t="shared" si="22"/>
        <v>11.410000000000304</v>
      </c>
      <c r="J524" s="173">
        <f t="shared" si="23"/>
        <v>1.4956424214931681</v>
      </c>
    </row>
    <row r="525" spans="9:10">
      <c r="I525" s="94">
        <f t="shared" si="22"/>
        <v>11.412000000000305</v>
      </c>
      <c r="J525" s="173">
        <f t="shared" si="23"/>
        <v>1.4999080825276125</v>
      </c>
    </row>
    <row r="526" spans="9:10">
      <c r="I526" s="94">
        <f t="shared" si="22"/>
        <v>11.414000000000305</v>
      </c>
      <c r="J526" s="173">
        <f t="shared" si="23"/>
        <v>1.5040896446630283</v>
      </c>
    </row>
    <row r="527" spans="9:10">
      <c r="I527" s="94">
        <f t="shared" si="22"/>
        <v>11.416000000000306</v>
      </c>
      <c r="J527" s="173">
        <f t="shared" si="23"/>
        <v>1.5081863374729725</v>
      </c>
    </row>
    <row r="528" spans="9:10">
      <c r="I528" s="94">
        <f t="shared" si="22"/>
        <v>11.418000000000307</v>
      </c>
      <c r="J528" s="173">
        <f t="shared" si="23"/>
        <v>1.5121974047246465</v>
      </c>
    </row>
    <row r="529" spans="9:10">
      <c r="I529" s="94">
        <f t="shared" si="22"/>
        <v>11.420000000000307</v>
      </c>
      <c r="J529" s="173">
        <f t="shared" si="23"/>
        <v>1.5161221046114031</v>
      </c>
    </row>
    <row r="530" spans="9:10">
      <c r="I530" s="94">
        <f t="shared" si="22"/>
        <v>11.422000000000308</v>
      </c>
      <c r="J530" s="173">
        <f t="shared" si="23"/>
        <v>1.5199597099812592</v>
      </c>
    </row>
    <row r="531" spans="9:10">
      <c r="I531" s="94">
        <f t="shared" si="22"/>
        <v>11.424000000000309</v>
      </c>
      <c r="J531" s="173">
        <f t="shared" si="23"/>
        <v>1.5237095085613119</v>
      </c>
    </row>
    <row r="532" spans="9:10">
      <c r="I532" s="94">
        <f t="shared" si="22"/>
        <v>11.426000000000309</v>
      </c>
      <c r="J532" s="173">
        <f t="shared" si="23"/>
        <v>1.527370803177964</v>
      </c>
    </row>
    <row r="533" spans="9:10">
      <c r="I533" s="94">
        <f t="shared" si="22"/>
        <v>11.42800000000031</v>
      </c>
      <c r="J533" s="173">
        <f t="shared" si="23"/>
        <v>1.5309429119728608</v>
      </c>
    </row>
    <row r="534" spans="9:10">
      <c r="I534" s="94">
        <f t="shared" si="22"/>
        <v>11.430000000000311</v>
      </c>
      <c r="J534" s="173">
        <f t="shared" si="23"/>
        <v>1.5344251686144479</v>
      </c>
    </row>
    <row r="535" spans="9:10">
      <c r="I535" s="94">
        <f t="shared" si="22"/>
        <v>11.432000000000311</v>
      </c>
      <c r="J535" s="173">
        <f t="shared" si="23"/>
        <v>1.5378169225050551</v>
      </c>
    </row>
    <row r="536" spans="9:10">
      <c r="I536" s="94">
        <f t="shared" si="22"/>
        <v>11.434000000000312</v>
      </c>
      <c r="J536" s="173">
        <f t="shared" si="23"/>
        <v>1.5411175389834182</v>
      </c>
    </row>
    <row r="537" spans="9:10">
      <c r="I537" s="94">
        <f t="shared" si="22"/>
        <v>11.436000000000313</v>
      </c>
      <c r="J537" s="173">
        <f t="shared" si="23"/>
        <v>1.5443263995225489</v>
      </c>
    </row>
    <row r="538" spans="9:10">
      <c r="I538" s="94">
        <f t="shared" si="22"/>
        <v>11.438000000000313</v>
      </c>
      <c r="J538" s="173">
        <f t="shared" si="23"/>
        <v>1.5474429019228697</v>
      </c>
    </row>
    <row r="539" spans="9:10">
      <c r="I539" s="94">
        <f t="shared" si="22"/>
        <v>11.440000000000314</v>
      </c>
      <c r="J539" s="173">
        <f t="shared" si="23"/>
        <v>1.5504664605005238</v>
      </c>
    </row>
    <row r="540" spans="9:10">
      <c r="I540" s="94">
        <f t="shared" si="22"/>
        <v>11.442000000000315</v>
      </c>
      <c r="J540" s="173">
        <f t="shared" si="23"/>
        <v>1.5533965062707851</v>
      </c>
    </row>
    <row r="541" spans="9:10">
      <c r="I541" s="94">
        <f t="shared" si="22"/>
        <v>11.444000000000315</v>
      </c>
      <c r="J541" s="173">
        <f t="shared" si="23"/>
        <v>1.5562324871264785</v>
      </c>
    </row>
    <row r="542" spans="9:10">
      <c r="I542" s="94">
        <f t="shared" si="22"/>
        <v>11.446000000000316</v>
      </c>
      <c r="J542" s="173">
        <f t="shared" si="23"/>
        <v>1.5589738680113434</v>
      </c>
    </row>
    <row r="543" spans="9:10">
      <c r="I543" s="94">
        <f t="shared" si="22"/>
        <v>11.448000000000317</v>
      </c>
      <c r="J543" s="173">
        <f t="shared" si="23"/>
        <v>1.5616201310882523</v>
      </c>
    </row>
    <row r="544" spans="9:10">
      <c r="I544" s="94">
        <f t="shared" si="22"/>
        <v>11.450000000000317</v>
      </c>
      <c r="J544" s="173">
        <f t="shared" si="23"/>
        <v>1.5641707759022205</v>
      </c>
    </row>
    <row r="545" spans="9:10">
      <c r="I545" s="94">
        <f t="shared" si="22"/>
        <v>11.452000000000318</v>
      </c>
      <c r="J545" s="173">
        <f t="shared" si="23"/>
        <v>1.5666253195381308</v>
      </c>
    </row>
    <row r="546" spans="9:10">
      <c r="I546" s="94">
        <f t="shared" si="22"/>
        <v>11.454000000000319</v>
      </c>
      <c r="J546" s="173">
        <f t="shared" si="23"/>
        <v>1.5689832967730999</v>
      </c>
    </row>
    <row r="547" spans="9:10">
      <c r="I547" s="94">
        <f t="shared" si="22"/>
        <v>11.456000000000319</v>
      </c>
      <c r="J547" s="173">
        <f t="shared" si="23"/>
        <v>1.5712442602234276</v>
      </c>
    </row>
    <row r="548" spans="9:10">
      <c r="I548" s="94">
        <f t="shared" si="22"/>
        <v>11.45800000000032</v>
      </c>
      <c r="J548" s="173">
        <f t="shared" si="23"/>
        <v>1.5734077804860573</v>
      </c>
    </row>
    <row r="549" spans="9:10">
      <c r="I549" s="94">
        <f t="shared" si="22"/>
        <v>11.460000000000321</v>
      </c>
      <c r="J549" s="173">
        <f t="shared" si="23"/>
        <v>1.5754734462744868</v>
      </c>
    </row>
    <row r="550" spans="9:10">
      <c r="I550" s="94">
        <f t="shared" si="22"/>
        <v>11.462000000000321</v>
      </c>
      <c r="J550" s="173">
        <f t="shared" si="23"/>
        <v>1.5774408645490698</v>
      </c>
    </row>
    <row r="551" spans="9:10">
      <c r="I551" s="94">
        <f t="shared" si="22"/>
        <v>11.464000000000322</v>
      </c>
      <c r="J551" s="173">
        <f t="shared" si="23"/>
        <v>1.5793096606416519</v>
      </c>
    </row>
    <row r="552" spans="9:10">
      <c r="I552" s="94">
        <f t="shared" si="22"/>
        <v>11.466000000000323</v>
      </c>
      <c r="J552" s="173">
        <f t="shared" si="23"/>
        <v>1.5810794783744802</v>
      </c>
    </row>
    <row r="553" spans="9:10">
      <c r="I553" s="94">
        <f t="shared" si="22"/>
        <v>11.468000000000323</v>
      </c>
      <c r="J553" s="173">
        <f t="shared" si="23"/>
        <v>1.5827499801733413</v>
      </c>
    </row>
    <row r="554" spans="9:10">
      <c r="I554" s="94">
        <f t="shared" si="22"/>
        <v>11.470000000000324</v>
      </c>
      <c r="J554" s="173">
        <f t="shared" si="23"/>
        <v>1.5843208471748707</v>
      </c>
    </row>
    <row r="555" spans="9:10">
      <c r="I555" s="94">
        <f t="shared" si="22"/>
        <v>11.472000000000325</v>
      </c>
      <c r="J555" s="173">
        <f t="shared" si="23"/>
        <v>1.5857917793279901</v>
      </c>
    </row>
    <row r="556" spans="9:10">
      <c r="I556" s="94">
        <f t="shared" si="22"/>
        <v>11.474000000000325</v>
      </c>
      <c r="J556" s="173">
        <f t="shared" si="23"/>
        <v>1.5871624954894257</v>
      </c>
    </row>
    <row r="557" spans="9:10">
      <c r="I557" s="94">
        <f t="shared" si="22"/>
        <v>11.476000000000326</v>
      </c>
      <c r="J557" s="173">
        <f t="shared" si="23"/>
        <v>1.5884327335132646</v>
      </c>
    </row>
    <row r="558" spans="9:10">
      <c r="I558" s="94">
        <f t="shared" si="22"/>
        <v>11.478000000000327</v>
      </c>
      <c r="J558" s="173">
        <f t="shared" si="23"/>
        <v>1.5896022503345109</v>
      </c>
    </row>
    <row r="559" spans="9:10">
      <c r="I559" s="94">
        <f t="shared" si="22"/>
        <v>11.480000000000327</v>
      </c>
      <c r="J559" s="173">
        <f t="shared" si="23"/>
        <v>1.5906708220466022</v>
      </c>
    </row>
    <row r="560" spans="9:10">
      <c r="I560" s="94">
        <f t="shared" si="22"/>
        <v>11.482000000000328</v>
      </c>
      <c r="J560" s="173">
        <f t="shared" si="23"/>
        <v>1.591638243972854</v>
      </c>
    </row>
    <row r="561" spans="9:10">
      <c r="I561" s="94">
        <f t="shared" si="22"/>
        <v>11.484000000000329</v>
      </c>
      <c r="J561" s="173">
        <f t="shared" si="23"/>
        <v>1.5925043307317983</v>
      </c>
    </row>
    <row r="562" spans="9:10">
      <c r="I562" s="94">
        <f t="shared" si="22"/>
        <v>11.486000000000329</v>
      </c>
      <c r="J562" s="173">
        <f t="shared" si="23"/>
        <v>1.5932689162963884</v>
      </c>
    </row>
    <row r="563" spans="9:10">
      <c r="I563" s="94">
        <f t="shared" si="22"/>
        <v>11.48800000000033</v>
      </c>
      <c r="J563" s="173">
        <f t="shared" si="23"/>
        <v>1.5939318540470431</v>
      </c>
    </row>
    <row r="564" spans="9:10">
      <c r="I564" s="94">
        <f t="shared" si="22"/>
        <v>11.490000000000331</v>
      </c>
      <c r="J564" s="173">
        <f t="shared" si="23"/>
        <v>1.5944930168185045</v>
      </c>
    </row>
    <row r="565" spans="9:10">
      <c r="I565" s="94">
        <f t="shared" si="22"/>
        <v>11.492000000000331</v>
      </c>
      <c r="J565" s="173">
        <f t="shared" si="23"/>
        <v>1.5949522969404946</v>
      </c>
    </row>
    <row r="566" spans="9:10">
      <c r="I566" s="94">
        <f t="shared" si="22"/>
        <v>11.494000000000332</v>
      </c>
      <c r="J566" s="173">
        <f t="shared" si="23"/>
        <v>1.5953096062721435</v>
      </c>
    </row>
    <row r="567" spans="9:10">
      <c r="I567" s="94">
        <f t="shared" si="22"/>
        <v>11.496000000000333</v>
      </c>
      <c r="J567" s="173">
        <f t="shared" si="23"/>
        <v>1.5955648762301822</v>
      </c>
    </row>
    <row r="568" spans="9:10">
      <c r="I568" s="94">
        <f t="shared" si="22"/>
        <v>11.498000000000333</v>
      </c>
      <c r="J568" s="173">
        <f t="shared" si="23"/>
        <v>1.5957180578108816</v>
      </c>
    </row>
    <row r="569" spans="9:10">
      <c r="I569" s="94">
        <f t="shared" si="22"/>
        <v>11.500000000000334</v>
      </c>
      <c r="J569" s="173">
        <f t="shared" si="23"/>
        <v>1.5957691216057308</v>
      </c>
    </row>
    <row r="570" spans="9:10">
      <c r="I570" s="94">
        <f t="shared" si="22"/>
        <v>11.502000000000335</v>
      </c>
      <c r="J570" s="173">
        <f t="shared" si="23"/>
        <v>1.5957180578108476</v>
      </c>
    </row>
    <row r="571" spans="9:10">
      <c r="I571" s="94">
        <f t="shared" si="22"/>
        <v>11.504000000000335</v>
      </c>
      <c r="J571" s="173">
        <f t="shared" si="23"/>
        <v>1.595564876230114</v>
      </c>
    </row>
    <row r="572" spans="9:10">
      <c r="I572" s="94">
        <f t="shared" si="22"/>
        <v>11.506000000000336</v>
      </c>
      <c r="J572" s="173">
        <f t="shared" si="23"/>
        <v>1.5953096062720413</v>
      </c>
    </row>
    <row r="573" spans="9:10">
      <c r="I573" s="94">
        <f t="shared" si="22"/>
        <v>11.508000000000337</v>
      </c>
      <c r="J573" s="173">
        <f t="shared" si="23"/>
        <v>1.5949522969403582</v>
      </c>
    </row>
    <row r="574" spans="9:10">
      <c r="I574" s="94">
        <f t="shared" si="22"/>
        <v>11.510000000000337</v>
      </c>
      <c r="J574" s="173">
        <f t="shared" si="23"/>
        <v>1.594493016818334</v>
      </c>
    </row>
    <row r="575" spans="9:10">
      <c r="I575" s="94">
        <f t="shared" si="22"/>
        <v>11.512000000000338</v>
      </c>
      <c r="J575" s="173">
        <f t="shared" si="23"/>
        <v>1.5939318540468386</v>
      </c>
    </row>
    <row r="576" spans="9:10">
      <c r="I576" s="94">
        <f t="shared" si="22"/>
        <v>11.514000000000339</v>
      </c>
      <c r="J576" s="173">
        <f t="shared" si="23"/>
        <v>1.5932689162961502</v>
      </c>
    </row>
    <row r="577" spans="9:10">
      <c r="I577" s="94">
        <f t="shared" si="22"/>
        <v>11.516000000000339</v>
      </c>
      <c r="J577" s="173">
        <f t="shared" si="23"/>
        <v>1.5925043307315261</v>
      </c>
    </row>
    <row r="578" spans="9:10">
      <c r="I578" s="94">
        <f t="shared" si="22"/>
        <v>11.51800000000034</v>
      </c>
      <c r="J578" s="173">
        <f t="shared" si="23"/>
        <v>1.5916382439725478</v>
      </c>
    </row>
    <row r="579" spans="9:10">
      <c r="I579" s="94">
        <f t="shared" si="22"/>
        <v>11.520000000000341</v>
      </c>
      <c r="J579" s="173">
        <f t="shared" si="23"/>
        <v>1.5906708220462622</v>
      </c>
    </row>
    <row r="580" spans="9:10">
      <c r="I580" s="94">
        <f t="shared" si="22"/>
        <v>11.522000000000341</v>
      </c>
      <c r="J580" s="173">
        <f t="shared" si="23"/>
        <v>1.5896022503341374</v>
      </c>
    </row>
    <row r="581" spans="9:10">
      <c r="I581" s="94">
        <f t="shared" si="22"/>
        <v>11.524000000000342</v>
      </c>
      <c r="J581" s="173">
        <f t="shared" si="23"/>
        <v>1.5884327335128572</v>
      </c>
    </row>
    <row r="582" spans="9:10">
      <c r="I582" s="94">
        <f t="shared" ref="I582:I645" si="24">I581+$J$65</f>
        <v>11.526000000000343</v>
      </c>
      <c r="J582" s="173">
        <f t="shared" ref="J582:J645" si="25">EXP(-((I582-$C$7)^2)/(2*$C$6^2))/(SQRT(2*PI())*$C$6)</f>
        <v>1.5871624954889847</v>
      </c>
    </row>
    <row r="583" spans="9:10">
      <c r="I583" s="94">
        <f t="shared" si="24"/>
        <v>11.528000000000343</v>
      </c>
      <c r="J583" s="173">
        <f t="shared" si="25"/>
        <v>1.5857917793275158</v>
      </c>
    </row>
    <row r="584" spans="9:10">
      <c r="I584" s="94">
        <f t="shared" si="24"/>
        <v>11.530000000000344</v>
      </c>
      <c r="J584" s="173">
        <f t="shared" si="25"/>
        <v>1.5843208471743628</v>
      </c>
    </row>
    <row r="585" spans="9:10">
      <c r="I585" s="94">
        <f t="shared" si="24"/>
        <v>11.532000000000345</v>
      </c>
      <c r="J585" s="173">
        <f t="shared" si="25"/>
        <v>1.5827499801728002</v>
      </c>
    </row>
    <row r="586" spans="9:10">
      <c r="I586" s="94">
        <f t="shared" si="24"/>
        <v>11.534000000000345</v>
      </c>
      <c r="J586" s="173">
        <f t="shared" si="25"/>
        <v>1.5810794783739059</v>
      </c>
    </row>
    <row r="587" spans="9:10">
      <c r="I587" s="94">
        <f t="shared" si="24"/>
        <v>11.536000000000346</v>
      </c>
      <c r="J587" s="173">
        <f t="shared" si="25"/>
        <v>1.5793096606410444</v>
      </c>
    </row>
    <row r="588" spans="9:10">
      <c r="I588" s="94">
        <f t="shared" si="24"/>
        <v>11.538000000000347</v>
      </c>
      <c r="J588" s="173">
        <f t="shared" si="25"/>
        <v>1.5774408645484292</v>
      </c>
    </row>
    <row r="589" spans="9:10">
      <c r="I589" s="94">
        <f t="shared" si="24"/>
        <v>11.540000000000347</v>
      </c>
      <c r="J589" s="173">
        <f t="shared" si="25"/>
        <v>1.5754734462738131</v>
      </c>
    </row>
    <row r="590" spans="9:10">
      <c r="I590" s="94">
        <f t="shared" si="24"/>
        <v>11.542000000000348</v>
      </c>
      <c r="J590" s="173">
        <f t="shared" si="25"/>
        <v>1.5734077804853512</v>
      </c>
    </row>
    <row r="591" spans="9:10">
      <c r="I591" s="94">
        <f t="shared" si="24"/>
        <v>11.544000000000349</v>
      </c>
      <c r="J591" s="173">
        <f t="shared" si="25"/>
        <v>1.5712442602226888</v>
      </c>
    </row>
    <row r="592" spans="9:10">
      <c r="I592" s="94">
        <f t="shared" si="24"/>
        <v>11.546000000000349</v>
      </c>
      <c r="J592" s="173">
        <f t="shared" si="25"/>
        <v>1.5689832967723285</v>
      </c>
    </row>
    <row r="593" spans="9:10">
      <c r="I593" s="94">
        <f t="shared" si="24"/>
        <v>11.54800000000035</v>
      </c>
      <c r="J593" s="173">
        <f t="shared" si="25"/>
        <v>1.5666253195373272</v>
      </c>
    </row>
    <row r="594" spans="9:10">
      <c r="I594" s="94">
        <f t="shared" si="24"/>
        <v>11.550000000000351</v>
      </c>
      <c r="J594" s="173">
        <f t="shared" si="25"/>
        <v>1.564170775901385</v>
      </c>
    </row>
    <row r="595" spans="9:10">
      <c r="I595" s="94">
        <f t="shared" si="24"/>
        <v>11.552000000000351</v>
      </c>
      <c r="J595" s="173">
        <f t="shared" si="25"/>
        <v>1.5616201310873843</v>
      </c>
    </row>
    <row r="596" spans="9:10">
      <c r="I596" s="94">
        <f t="shared" si="24"/>
        <v>11.554000000000352</v>
      </c>
      <c r="J596" s="173">
        <f t="shared" si="25"/>
        <v>1.5589738680104437</v>
      </c>
    </row>
    <row r="597" spans="9:10">
      <c r="I597" s="94">
        <f t="shared" si="24"/>
        <v>11.556000000000353</v>
      </c>
      <c r="J597" s="173">
        <f t="shared" si="25"/>
        <v>1.5562324871255473</v>
      </c>
    </row>
    <row r="598" spans="9:10">
      <c r="I598" s="94">
        <f t="shared" si="24"/>
        <v>11.558000000000353</v>
      </c>
      <c r="J598" s="173">
        <f t="shared" si="25"/>
        <v>1.5533965062698223</v>
      </c>
    </row>
    <row r="599" spans="9:10">
      <c r="I599" s="94">
        <f t="shared" si="24"/>
        <v>11.560000000000354</v>
      </c>
      <c r="J599" s="173">
        <f t="shared" si="25"/>
        <v>1.5504664604995297</v>
      </c>
    </row>
    <row r="600" spans="9:10">
      <c r="I600" s="94">
        <f t="shared" si="24"/>
        <v>11.562000000000355</v>
      </c>
      <c r="J600" s="173">
        <f t="shared" si="25"/>
        <v>1.5474429019218443</v>
      </c>
    </row>
    <row r="601" spans="9:10">
      <c r="I601" s="94">
        <f t="shared" si="24"/>
        <v>11.564000000000355</v>
      </c>
      <c r="J601" s="173">
        <f t="shared" si="25"/>
        <v>1.5443263995214926</v>
      </c>
    </row>
    <row r="602" spans="9:10">
      <c r="I602" s="94">
        <f t="shared" si="24"/>
        <v>11.566000000000356</v>
      </c>
      <c r="J602" s="173">
        <f t="shared" si="25"/>
        <v>1.5411175389823313</v>
      </c>
    </row>
    <row r="603" spans="9:10">
      <c r="I603" s="94">
        <f t="shared" si="24"/>
        <v>11.568000000000357</v>
      </c>
      <c r="J603" s="173">
        <f t="shared" si="25"/>
        <v>1.5378169225039378</v>
      </c>
    </row>
    <row r="604" spans="9:10">
      <c r="I604" s="94">
        <f t="shared" si="24"/>
        <v>11.570000000000357</v>
      </c>
      <c r="J604" s="173">
        <f t="shared" si="25"/>
        <v>1.5344251686133001</v>
      </c>
    </row>
    <row r="605" spans="9:10">
      <c r="I605" s="94">
        <f t="shared" si="24"/>
        <v>11.572000000000358</v>
      </c>
      <c r="J605" s="173">
        <f t="shared" si="25"/>
        <v>1.5309429119716829</v>
      </c>
    </row>
    <row r="606" spans="9:10">
      <c r="I606" s="94">
        <f t="shared" si="24"/>
        <v>11.574000000000359</v>
      </c>
      <c r="J606" s="173">
        <f t="shared" si="25"/>
        <v>1.5273708031767561</v>
      </c>
    </row>
    <row r="607" spans="9:10">
      <c r="I607" s="94">
        <f t="shared" si="24"/>
        <v>11.576000000000359</v>
      </c>
      <c r="J607" s="173">
        <f t="shared" si="25"/>
        <v>1.5237095085600745</v>
      </c>
    </row>
    <row r="608" spans="9:10">
      <c r="I608" s="94">
        <f t="shared" si="24"/>
        <v>11.57800000000036</v>
      </c>
      <c r="J608" s="173">
        <f t="shared" si="25"/>
        <v>1.5199597099799922</v>
      </c>
    </row>
    <row r="609" spans="9:10">
      <c r="I609" s="94">
        <f t="shared" si="24"/>
        <v>11.580000000000361</v>
      </c>
      <c r="J609" s="173">
        <f t="shared" si="25"/>
        <v>1.5161221046101068</v>
      </c>
    </row>
    <row r="610" spans="9:10">
      <c r="I610" s="94">
        <f t="shared" si="24"/>
        <v>11.582000000000361</v>
      </c>
      <c r="J610" s="173">
        <f t="shared" si="25"/>
        <v>1.5121974047233213</v>
      </c>
    </row>
    <row r="611" spans="9:10">
      <c r="I611" s="94">
        <f t="shared" si="24"/>
        <v>11.584000000000362</v>
      </c>
      <c r="J611" s="173">
        <f t="shared" si="25"/>
        <v>1.5081863374716187</v>
      </c>
    </row>
    <row r="612" spans="9:10">
      <c r="I612" s="94">
        <f t="shared" si="24"/>
        <v>11.586000000000363</v>
      </c>
      <c r="J612" s="173">
        <f t="shared" si="25"/>
        <v>1.5040896446616461</v>
      </c>
    </row>
    <row r="613" spans="9:10">
      <c r="I613" s="94">
        <f t="shared" si="24"/>
        <v>11.588000000000363</v>
      </c>
      <c r="J613" s="173">
        <f t="shared" si="25"/>
        <v>1.4999080825262021</v>
      </c>
    </row>
    <row r="614" spans="9:10">
      <c r="I614" s="94">
        <f t="shared" si="24"/>
        <v>11.590000000000364</v>
      </c>
      <c r="J614" s="173">
        <f t="shared" si="25"/>
        <v>1.4956424214917297</v>
      </c>
    </row>
    <row r="615" spans="9:10">
      <c r="I615" s="94">
        <f t="shared" si="24"/>
        <v>11.592000000000365</v>
      </c>
      <c r="J615" s="173">
        <f t="shared" si="25"/>
        <v>1.4912934459419103</v>
      </c>
    </row>
    <row r="616" spans="9:10">
      <c r="I616" s="94">
        <f t="shared" si="24"/>
        <v>11.594000000000365</v>
      </c>
      <c r="J616" s="173">
        <f t="shared" si="25"/>
        <v>1.4868619539774646</v>
      </c>
    </row>
    <row r="617" spans="9:10">
      <c r="I617" s="94">
        <f t="shared" si="24"/>
        <v>11.596000000000366</v>
      </c>
      <c r="J617" s="173">
        <f t="shared" si="25"/>
        <v>1.4823487571722609</v>
      </c>
    </row>
    <row r="618" spans="9:10">
      <c r="I618" s="94">
        <f t="shared" si="24"/>
        <v>11.598000000000367</v>
      </c>
      <c r="J618" s="173">
        <f t="shared" si="25"/>
        <v>1.4777546803258348</v>
      </c>
    </row>
    <row r="619" spans="9:10">
      <c r="I619" s="94">
        <f t="shared" si="24"/>
        <v>11.600000000000367</v>
      </c>
      <c r="J619" s="173">
        <f t="shared" si="25"/>
        <v>1.4730805612124276</v>
      </c>
    </row>
    <row r="620" spans="9:10">
      <c r="I620" s="94">
        <f t="shared" si="24"/>
        <v>11.602000000000368</v>
      </c>
      <c r="J620" s="173">
        <f t="shared" si="25"/>
        <v>1.4683272503266482</v>
      </c>
    </row>
    <row r="621" spans="9:10">
      <c r="I621" s="94">
        <f t="shared" si="24"/>
        <v>11.604000000000369</v>
      </c>
      <c r="J621" s="173">
        <f t="shared" si="25"/>
        <v>1.4634956106258687</v>
      </c>
    </row>
    <row r="622" spans="9:10">
      <c r="I622" s="94">
        <f t="shared" si="24"/>
        <v>11.606000000000369</v>
      </c>
      <c r="J622" s="173">
        <f t="shared" si="25"/>
        <v>1.4585865172694599</v>
      </c>
    </row>
    <row r="623" spans="9:10">
      <c r="I623" s="94">
        <f t="shared" si="24"/>
        <v>11.60800000000037</v>
      </c>
      <c r="J623" s="173">
        <f t="shared" si="25"/>
        <v>1.4536008573549795</v>
      </c>
    </row>
    <row r="624" spans="9:10">
      <c r="I624" s="94">
        <f t="shared" si="24"/>
        <v>11.610000000000371</v>
      </c>
      <c r="J624" s="173">
        <f t="shared" si="25"/>
        <v>1.4485395296514241</v>
      </c>
    </row>
    <row r="625" spans="9:10">
      <c r="I625" s="94">
        <f t="shared" si="24"/>
        <v>11.612000000000371</v>
      </c>
      <c r="J625" s="173">
        <f t="shared" si="25"/>
        <v>1.4434034443296524</v>
      </c>
    </row>
    <row r="626" spans="9:10">
      <c r="I626" s="94">
        <f t="shared" si="24"/>
        <v>11.614000000000372</v>
      </c>
      <c r="J626" s="173">
        <f t="shared" si="25"/>
        <v>1.4381935226901026</v>
      </c>
    </row>
    <row r="627" spans="9:10">
      <c r="I627" s="94">
        <f t="shared" si="24"/>
        <v>11.616000000000373</v>
      </c>
      <c r="J627" s="173">
        <f t="shared" si="25"/>
        <v>1.4329106968879037</v>
      </c>
    </row>
    <row r="628" spans="9:10">
      <c r="I628" s="94">
        <f t="shared" si="24"/>
        <v>11.618000000000373</v>
      </c>
      <c r="J628" s="173">
        <f t="shared" si="25"/>
        <v>1.427555909655511</v>
      </c>
    </row>
    <row r="629" spans="9:10">
      <c r="I629" s="94">
        <f t="shared" si="24"/>
        <v>11.620000000000374</v>
      </c>
      <c r="J629" s="173">
        <f t="shared" si="25"/>
        <v>1.4221301140229672</v>
      </c>
    </row>
    <row r="630" spans="9:10">
      <c r="I630" s="94">
        <f t="shared" si="24"/>
        <v>11.622000000000375</v>
      </c>
      <c r="J630" s="173">
        <f t="shared" si="25"/>
        <v>1.4166342730359138</v>
      </c>
    </row>
    <row r="631" spans="9:10">
      <c r="I631" s="94">
        <f t="shared" si="24"/>
        <v>11.624000000000375</v>
      </c>
      <c r="J631" s="173">
        <f t="shared" si="25"/>
        <v>1.4110693594714665</v>
      </c>
    </row>
    <row r="632" spans="9:10">
      <c r="I632" s="94">
        <f t="shared" si="24"/>
        <v>11.626000000000376</v>
      </c>
      <c r="J632" s="173">
        <f t="shared" si="25"/>
        <v>1.4054363555520706</v>
      </c>
    </row>
    <row r="633" spans="9:10">
      <c r="I633" s="94">
        <f t="shared" si="24"/>
        <v>11.628000000000377</v>
      </c>
      <c r="J633" s="173">
        <f t="shared" si="25"/>
        <v>1.399736252657455</v>
      </c>
    </row>
    <row r="634" spans="9:10">
      <c r="I634" s="94">
        <f t="shared" si="24"/>
        <v>11.630000000000377</v>
      </c>
      <c r="J634" s="173">
        <f t="shared" si="25"/>
        <v>1.3939700510348041</v>
      </c>
    </row>
    <row r="635" spans="9:10">
      <c r="I635" s="94">
        <f t="shared" si="24"/>
        <v>11.632000000000378</v>
      </c>
      <c r="J635" s="173">
        <f t="shared" si="25"/>
        <v>1.388138759507261</v>
      </c>
    </row>
    <row r="636" spans="9:10">
      <c r="I636" s="94">
        <f t="shared" si="24"/>
        <v>11.634000000000379</v>
      </c>
      <c r="J636" s="173">
        <f t="shared" si="25"/>
        <v>1.3822433951808877</v>
      </c>
    </row>
    <row r="637" spans="9:10">
      <c r="I637" s="94">
        <f t="shared" si="24"/>
        <v>11.636000000000379</v>
      </c>
      <c r="J637" s="173">
        <f t="shared" si="25"/>
        <v>1.3762849831501933</v>
      </c>
    </row>
    <row r="638" spans="9:10">
      <c r="I638" s="94">
        <f t="shared" si="24"/>
        <v>11.63800000000038</v>
      </c>
      <c r="J638" s="173">
        <f t="shared" si="25"/>
        <v>1.370264556202355</v>
      </c>
    </row>
    <row r="639" spans="9:10">
      <c r="I639" s="94">
        <f t="shared" si="24"/>
        <v>11.640000000000381</v>
      </c>
      <c r="J639" s="173">
        <f t="shared" si="25"/>
        <v>1.364183154520247</v>
      </c>
    </row>
    <row r="640" spans="9:10">
      <c r="I640" s="94">
        <f t="shared" si="24"/>
        <v>11.642000000000381</v>
      </c>
      <c r="J640" s="173">
        <f t="shared" si="25"/>
        <v>1.3580418253843984</v>
      </c>
    </row>
    <row r="641" spans="9:10">
      <c r="I641" s="94">
        <f t="shared" si="24"/>
        <v>11.644000000000382</v>
      </c>
      <c r="J641" s="173">
        <f t="shared" si="25"/>
        <v>1.3518416228739984</v>
      </c>
    </row>
    <row r="642" spans="9:10">
      <c r="I642" s="94">
        <f t="shared" si="24"/>
        <v>11.646000000000383</v>
      </c>
      <c r="J642" s="173">
        <f t="shared" si="25"/>
        <v>1.3455836075670664</v>
      </c>
    </row>
    <row r="643" spans="9:10">
      <c r="I643" s="94">
        <f t="shared" si="24"/>
        <v>11.648000000000383</v>
      </c>
      <c r="J643" s="173">
        <f t="shared" si="25"/>
        <v>1.3392688462399074</v>
      </c>
    </row>
    <row r="644" spans="9:10">
      <c r="I644" s="94">
        <f t="shared" si="24"/>
        <v>11.650000000000384</v>
      </c>
      <c r="J644" s="173">
        <f t="shared" si="25"/>
        <v>1.3328984115659701</v>
      </c>
    </row>
    <row r="645" spans="9:10">
      <c r="I645" s="94">
        <f t="shared" si="24"/>
        <v>11.652000000000385</v>
      </c>
      <c r="J645" s="173">
        <f t="shared" si="25"/>
        <v>1.3264733818142265</v>
      </c>
    </row>
    <row r="646" spans="9:10">
      <c r="I646" s="94">
        <f t="shared" ref="I646:I709" si="26">I645+$J$65</f>
        <v>11.654000000000385</v>
      </c>
      <c r="J646" s="173">
        <f t="shared" ref="J646:J709" si="27">EXP(-((I646-$C$7)^2)/(2*$C$6^2))/(SQRT(2*PI())*$C$6)</f>
        <v>1.3199948405471886</v>
      </c>
    </row>
    <row r="647" spans="9:10">
      <c r="I647" s="94">
        <f t="shared" si="26"/>
        <v>11.656000000000386</v>
      </c>
      <c r="J647" s="173">
        <f t="shared" si="27"/>
        <v>1.3134638763186848</v>
      </c>
    </row>
    <row r="648" spans="9:10">
      <c r="I648" s="94">
        <f t="shared" si="26"/>
        <v>11.658000000000387</v>
      </c>
      <c r="J648" s="173">
        <f t="shared" si="27"/>
        <v>1.306881582371505</v>
      </c>
    </row>
    <row r="649" spans="9:10">
      <c r="I649" s="94">
        <f t="shared" si="26"/>
        <v>11.660000000000387</v>
      </c>
      <c r="J649" s="173">
        <f t="shared" si="27"/>
        <v>1.3002490563350391</v>
      </c>
    </row>
    <row r="650" spans="9:10">
      <c r="I650" s="94">
        <f t="shared" si="26"/>
        <v>11.662000000000388</v>
      </c>
      <c r="J650" s="173">
        <f t="shared" si="27"/>
        <v>1.2935673999230186</v>
      </c>
    </row>
    <row r="651" spans="9:10">
      <c r="I651" s="94">
        <f t="shared" si="26"/>
        <v>11.664000000000389</v>
      </c>
      <c r="J651" s="173">
        <f t="shared" si="27"/>
        <v>1.2868377186314803</v>
      </c>
    </row>
    <row r="652" spans="9:10">
      <c r="I652" s="94">
        <f t="shared" si="26"/>
        <v>11.666000000000389</v>
      </c>
      <c r="J652" s="173">
        <f t="shared" si="27"/>
        <v>1.2800611214370643</v>
      </c>
    </row>
    <row r="653" spans="9:10">
      <c r="I653" s="94">
        <f t="shared" si="26"/>
        <v>11.66800000000039</v>
      </c>
      <c r="J653" s="173">
        <f t="shared" si="27"/>
        <v>1.2732387204957623</v>
      </c>
    </row>
    <row r="654" spans="9:10">
      <c r="I654" s="94">
        <f t="shared" si="26"/>
        <v>11.670000000000391</v>
      </c>
      <c r="J654" s="173">
        <f t="shared" si="27"/>
        <v>1.2663716308422255</v>
      </c>
    </row>
    <row r="655" spans="9:10">
      <c r="I655" s="94">
        <f t="shared" si="26"/>
        <v>11.672000000000391</v>
      </c>
      <c r="J655" s="173">
        <f t="shared" si="27"/>
        <v>1.2594609700897506</v>
      </c>
    </row>
    <row r="656" spans="9:10">
      <c r="I656" s="94">
        <f t="shared" si="26"/>
        <v>11.674000000000392</v>
      </c>
      <c r="J656" s="173">
        <f t="shared" si="27"/>
        <v>1.2525078581310483</v>
      </c>
    </row>
    <row r="657" spans="9:10">
      <c r="I657" s="94">
        <f t="shared" si="26"/>
        <v>11.676000000000393</v>
      </c>
      <c r="J657" s="173">
        <f t="shared" si="27"/>
        <v>1.2455134168399087</v>
      </c>
    </row>
    <row r="658" spans="9:10">
      <c r="I658" s="94">
        <f t="shared" si="26"/>
        <v>11.678000000000393</v>
      </c>
      <c r="J658" s="173">
        <f t="shared" si="27"/>
        <v>1.2384787697738722</v>
      </c>
    </row>
    <row r="659" spans="9:10">
      <c r="I659" s="94">
        <f t="shared" si="26"/>
        <v>11.680000000000394</v>
      </c>
      <c r="J659" s="173">
        <f t="shared" si="27"/>
        <v>1.2314050418780143</v>
      </c>
    </row>
    <row r="660" spans="9:10">
      <c r="I660" s="94">
        <f t="shared" si="26"/>
        <v>11.682000000000395</v>
      </c>
      <c r="J660" s="173">
        <f t="shared" si="27"/>
        <v>1.2242933591899505</v>
      </c>
    </row>
    <row r="661" spans="9:10">
      <c r="I661" s="94">
        <f t="shared" si="26"/>
        <v>11.684000000000395</v>
      </c>
      <c r="J661" s="173">
        <f t="shared" si="27"/>
        <v>1.2171448485461687</v>
      </c>
    </row>
    <row r="662" spans="9:10">
      <c r="I662" s="94">
        <f t="shared" si="26"/>
        <v>11.686000000000396</v>
      </c>
      <c r="J662" s="173">
        <f t="shared" si="27"/>
        <v>1.2099606372897926</v>
      </c>
    </row>
    <row r="663" spans="9:10">
      <c r="I663" s="94">
        <f t="shared" si="26"/>
        <v>11.688000000000397</v>
      </c>
      <c r="J663" s="173">
        <f t="shared" si="27"/>
        <v>1.2027418529798817</v>
      </c>
    </row>
    <row r="664" spans="9:10">
      <c r="I664" s="94">
        <f t="shared" si="26"/>
        <v>11.690000000000397</v>
      </c>
      <c r="J664" s="173">
        <f t="shared" si="27"/>
        <v>1.1954896231023668</v>
      </c>
    </row>
    <row r="665" spans="9:10">
      <c r="I665" s="94">
        <f t="shared" si="26"/>
        <v>11.692000000000398</v>
      </c>
      <c r="J665" s="173">
        <f t="shared" si="27"/>
        <v>1.1882050747827275</v>
      </c>
    </row>
    <row r="666" spans="9:10">
      <c r="I666" s="94">
        <f t="shared" si="26"/>
        <v>11.694000000000399</v>
      </c>
      <c r="J666" s="173">
        <f t="shared" si="27"/>
        <v>1.180889334500504</v>
      </c>
    </row>
    <row r="667" spans="9:10">
      <c r="I667" s="94">
        <f t="shared" si="26"/>
        <v>11.696000000000399</v>
      </c>
      <c r="J667" s="173">
        <f t="shared" si="27"/>
        <v>1.1735435278057491</v>
      </c>
    </row>
    <row r="668" spans="9:10">
      <c r="I668" s="94">
        <f t="shared" si="26"/>
        <v>11.6980000000004</v>
      </c>
      <c r="J668" s="173">
        <f t="shared" si="27"/>
        <v>1.1661687790375108</v>
      </c>
    </row>
    <row r="669" spans="9:10">
      <c r="I669" s="94">
        <f t="shared" si="26"/>
        <v>11.700000000000401</v>
      </c>
      <c r="J669" s="173">
        <f t="shared" si="27"/>
        <v>1.158766211044445</v>
      </c>
    </row>
    <row r="670" spans="9:10">
      <c r="I670" s="94">
        <f t="shared" si="26"/>
        <v>11.702000000000401</v>
      </c>
      <c r="J670" s="173">
        <f t="shared" si="27"/>
        <v>1.1513369449076496</v>
      </c>
    </row>
    <row r="671" spans="9:10">
      <c r="I671" s="94">
        <f t="shared" si="26"/>
        <v>11.704000000000402</v>
      </c>
      <c r="J671" s="173">
        <f t="shared" si="27"/>
        <v>1.1438820996658126</v>
      </c>
    </row>
    <row r="672" spans="9:10">
      <c r="I672" s="94">
        <f t="shared" si="26"/>
        <v>11.706000000000403</v>
      </c>
      <c r="J672" s="173">
        <f t="shared" si="27"/>
        <v>1.1364027920427664</v>
      </c>
    </row>
    <row r="673" spans="9:10">
      <c r="I673" s="94">
        <f t="shared" si="26"/>
        <v>11.708000000000403</v>
      </c>
      <c r="J673" s="173">
        <f t="shared" si="27"/>
        <v>1.1289001361775346</v>
      </c>
    </row>
    <row r="674" spans="9:10">
      <c r="I674" s="94">
        <f t="shared" si="26"/>
        <v>11.710000000000404</v>
      </c>
      <c r="J674" s="173">
        <f t="shared" si="27"/>
        <v>1.1213752433569597</v>
      </c>
    </row>
    <row r="675" spans="9:10">
      <c r="I675" s="94">
        <f t="shared" si="26"/>
        <v>11.712000000000405</v>
      </c>
      <c r="J675" s="173">
        <f t="shared" si="27"/>
        <v>1.1138292217509984</v>
      </c>
    </row>
    <row r="676" spans="9:10">
      <c r="I676" s="94">
        <f t="shared" si="26"/>
        <v>11.714000000000405</v>
      </c>
      <c r="J676" s="173">
        <f t="shared" si="27"/>
        <v>1.1062631761507644</v>
      </c>
    </row>
    <row r="677" spans="9:10">
      <c r="I677" s="94">
        <f t="shared" si="26"/>
        <v>11.716000000000406</v>
      </c>
      <c r="J677" s="173">
        <f t="shared" si="27"/>
        <v>1.0986782077094057</v>
      </c>
    </row>
    <row r="678" spans="9:10">
      <c r="I678" s="94">
        <f t="shared" si="26"/>
        <v>11.718000000000407</v>
      </c>
      <c r="J678" s="173">
        <f t="shared" si="27"/>
        <v>1.0910754136858933</v>
      </c>
    </row>
    <row r="679" spans="9:10">
      <c r="I679" s="94">
        <f t="shared" si="26"/>
        <v>11.720000000000407</v>
      </c>
      <c r="J679" s="173">
        <f t="shared" si="27"/>
        <v>1.0834558871917983</v>
      </c>
    </row>
    <row r="680" spans="9:10">
      <c r="I680" s="94">
        <f t="shared" si="26"/>
        <v>11.722000000000408</v>
      </c>
      <c r="J680" s="173">
        <f t="shared" si="27"/>
        <v>1.0758207169411389</v>
      </c>
    </row>
    <row r="681" spans="9:10">
      <c r="I681" s="94">
        <f t="shared" si="26"/>
        <v>11.724000000000409</v>
      </c>
      <c r="J681" s="173">
        <f t="shared" si="27"/>
        <v>1.0681709870033662</v>
      </c>
    </row>
    <row r="682" spans="9:10">
      <c r="I682" s="94">
        <f t="shared" si="26"/>
        <v>11.726000000000409</v>
      </c>
      <c r="J682" s="173">
        <f t="shared" si="27"/>
        <v>1.0605077765595634</v>
      </c>
    </row>
    <row r="683" spans="9:10">
      <c r="I683" s="94">
        <f t="shared" si="26"/>
        <v>11.72800000000041</v>
      </c>
      <c r="J683" s="173">
        <f t="shared" si="27"/>
        <v>1.0528321596619332</v>
      </c>
    </row>
    <row r="684" spans="9:10">
      <c r="I684" s="94">
        <f t="shared" si="26"/>
        <v>11.730000000000411</v>
      </c>
      <c r="J684" s="173">
        <f t="shared" si="27"/>
        <v>1.045145204996633</v>
      </c>
    </row>
    <row r="685" spans="9:10">
      <c r="I685" s="94">
        <f t="shared" si="26"/>
        <v>11.732000000000411</v>
      </c>
      <c r="J685" s="173">
        <f t="shared" si="27"/>
        <v>1.0374479756500328</v>
      </c>
    </row>
    <row r="686" spans="9:10">
      <c r="I686" s="94">
        <f t="shared" si="26"/>
        <v>11.734000000000412</v>
      </c>
      <c r="J686" s="173">
        <f t="shared" si="27"/>
        <v>1.0297415288784593</v>
      </c>
    </row>
    <row r="687" spans="9:10">
      <c r="I687" s="94">
        <f t="shared" si="26"/>
        <v>11.736000000000413</v>
      </c>
      <c r="J687" s="173">
        <f t="shared" si="27"/>
        <v>1.0220269158814825</v>
      </c>
    </row>
    <row r="688" spans="9:10">
      <c r="I688" s="94">
        <f t="shared" si="26"/>
        <v>11.738000000000413</v>
      </c>
      <c r="J688" s="173">
        <f t="shared" si="27"/>
        <v>1.0143051815788136</v>
      </c>
    </row>
    <row r="689" spans="9:10">
      <c r="I689" s="94">
        <f t="shared" si="26"/>
        <v>11.740000000000414</v>
      </c>
      <c r="J689" s="173">
        <f t="shared" si="27"/>
        <v>1.006577364390868</v>
      </c>
    </row>
    <row r="690" spans="9:10">
      <c r="I690" s="94">
        <f t="shared" si="26"/>
        <v>11.742000000000415</v>
      </c>
      <c r="J690" s="173">
        <f t="shared" si="27"/>
        <v>0.99884449602305081</v>
      </c>
    </row>
    <row r="691" spans="9:10">
      <c r="I691" s="94">
        <f t="shared" si="26"/>
        <v>11.744000000000415</v>
      </c>
      <c r="J691" s="173">
        <f t="shared" si="27"/>
        <v>0.99110760125381991</v>
      </c>
    </row>
    <row r="692" spans="9:10">
      <c r="I692" s="94">
        <f t="shared" si="26"/>
        <v>11.746000000000416</v>
      </c>
      <c r="J692" s="173">
        <f t="shared" si="27"/>
        <v>0.98336769772657828</v>
      </c>
    </row>
    <row r="693" spans="9:10">
      <c r="I693" s="94">
        <f t="shared" si="26"/>
        <v>11.748000000000417</v>
      </c>
      <c r="J693" s="173">
        <f t="shared" si="27"/>
        <v>0.97562579574544528</v>
      </c>
    </row>
    <row r="694" spans="9:10">
      <c r="I694" s="94">
        <f t="shared" si="26"/>
        <v>11.750000000000417</v>
      </c>
      <c r="J694" s="173">
        <f t="shared" si="27"/>
        <v>0.96788289807495742</v>
      </c>
    </row>
    <row r="695" spans="9:10">
      <c r="I695" s="94">
        <f t="shared" si="26"/>
        <v>11.752000000000418</v>
      </c>
      <c r="J695" s="173">
        <f t="shared" si="27"/>
        <v>0.96013999974373943</v>
      </c>
    </row>
    <row r="696" spans="9:10">
      <c r="I696" s="94">
        <f t="shared" si="26"/>
        <v>11.754000000000419</v>
      </c>
      <c r="J696" s="173">
        <f t="shared" si="27"/>
        <v>0.95239808785219682</v>
      </c>
    </row>
    <row r="697" spans="9:10">
      <c r="I697" s="94">
        <f t="shared" si="26"/>
        <v>11.756000000000419</v>
      </c>
      <c r="J697" s="173">
        <f t="shared" si="27"/>
        <v>0.94465814138426385</v>
      </c>
    </row>
    <row r="698" spans="9:10">
      <c r="I698" s="94">
        <f t="shared" si="26"/>
        <v>11.75800000000042</v>
      </c>
      <c r="J698" s="173">
        <f t="shared" si="27"/>
        <v>0.93692113102325325</v>
      </c>
    </row>
    <row r="699" spans="9:10">
      <c r="I699" s="94">
        <f t="shared" si="26"/>
        <v>11.760000000000421</v>
      </c>
      <c r="J699" s="173">
        <f t="shared" si="27"/>
        <v>0.92918801897183845</v>
      </c>
    </row>
    <row r="700" spans="9:10">
      <c r="I700" s="94">
        <f t="shared" si="26"/>
        <v>11.762000000000421</v>
      </c>
      <c r="J700" s="173">
        <f t="shared" si="27"/>
        <v>0.92145975877621</v>
      </c>
    </row>
    <row r="701" spans="9:10">
      <c r="I701" s="94">
        <f t="shared" si="26"/>
        <v>11.764000000000422</v>
      </c>
      <c r="J701" s="173">
        <f t="shared" si="27"/>
        <v>0.91373729515443503</v>
      </c>
    </row>
    <row r="702" spans="9:10">
      <c r="I702" s="94">
        <f t="shared" si="26"/>
        <v>11.766000000000423</v>
      </c>
      <c r="J702" s="173">
        <f t="shared" si="27"/>
        <v>0.90602156382905197</v>
      </c>
    </row>
    <row r="703" spans="9:10">
      <c r="I703" s="94">
        <f t="shared" si="26"/>
        <v>11.768000000000423</v>
      </c>
      <c r="J703" s="173">
        <f t="shared" si="27"/>
        <v>0.89831349136392868</v>
      </c>
    </row>
    <row r="704" spans="9:10">
      <c r="I704" s="94">
        <f t="shared" si="26"/>
        <v>11.770000000000424</v>
      </c>
      <c r="J704" s="173">
        <f t="shared" si="27"/>
        <v>0.89061399500541272</v>
      </c>
    </row>
    <row r="705" spans="9:10">
      <c r="I705" s="94">
        <f t="shared" si="26"/>
        <v>11.772000000000425</v>
      </c>
      <c r="J705" s="173">
        <f t="shared" si="27"/>
        <v>0.88292398252779536</v>
      </c>
    </row>
    <row r="706" spans="9:10">
      <c r="I706" s="94">
        <f t="shared" si="26"/>
        <v>11.774000000000425</v>
      </c>
      <c r="J706" s="173">
        <f t="shared" si="27"/>
        <v>0.87524435208311346</v>
      </c>
    </row>
    <row r="707" spans="9:10">
      <c r="I707" s="94">
        <f t="shared" si="26"/>
        <v>11.776000000000426</v>
      </c>
      <c r="J707" s="173">
        <f t="shared" si="27"/>
        <v>0.86757599205530944</v>
      </c>
    </row>
    <row r="708" spans="9:10">
      <c r="I708" s="94">
        <f t="shared" si="26"/>
        <v>11.778000000000427</v>
      </c>
      <c r="J708" s="173">
        <f t="shared" si="27"/>
        <v>0.8599197809187672</v>
      </c>
    </row>
    <row r="709" spans="9:10">
      <c r="I709" s="94">
        <f t="shared" si="26"/>
        <v>11.780000000000427</v>
      </c>
      <c r="J709" s="173">
        <f t="shared" si="27"/>
        <v>0.85227658710123955</v>
      </c>
    </row>
    <row r="710" spans="9:10">
      <c r="I710" s="94">
        <f t="shared" ref="I710:I773" si="28">I709+$J$65</f>
        <v>11.782000000000428</v>
      </c>
      <c r="J710" s="173">
        <f t="shared" ref="J710:J773" si="29">EXP(-((I710-$C$7)^2)/(2*$C$6^2))/(SQRT(2*PI())*$C$6)</f>
        <v>0.84464726885118102</v>
      </c>
    </row>
    <row r="711" spans="9:10">
      <c r="I711" s="94">
        <f t="shared" si="28"/>
        <v>11.784000000000429</v>
      </c>
      <c r="J711" s="173">
        <f t="shared" si="29"/>
        <v>0.83703267410950022</v>
      </c>
    </row>
    <row r="712" spans="9:10">
      <c r="I712" s="94">
        <f t="shared" si="28"/>
        <v>11.786000000000429</v>
      </c>
      <c r="J712" s="173">
        <f t="shared" si="29"/>
        <v>0.82943364038573741</v>
      </c>
    </row>
    <row r="713" spans="9:10">
      <c r="I713" s="94">
        <f t="shared" si="28"/>
        <v>11.78800000000043</v>
      </c>
      <c r="J713" s="173">
        <f t="shared" si="29"/>
        <v>0.82185099463867872</v>
      </c>
    </row>
    <row r="714" spans="9:10">
      <c r="I714" s="94">
        <f t="shared" si="28"/>
        <v>11.790000000000431</v>
      </c>
      <c r="J714" s="173">
        <f t="shared" si="29"/>
        <v>0.81428555316141016</v>
      </c>
    </row>
    <row r="715" spans="9:10">
      <c r="I715" s="94">
        <f t="shared" si="28"/>
        <v>11.792000000000431</v>
      </c>
      <c r="J715" s="173">
        <f t="shared" si="29"/>
        <v>0.80673812147081658</v>
      </c>
    </row>
    <row r="716" spans="9:10">
      <c r="I716" s="94">
        <f t="shared" si="28"/>
        <v>11.794000000000432</v>
      </c>
      <c r="J716" s="173">
        <f t="shared" si="29"/>
        <v>0.79920949420152743</v>
      </c>
    </row>
    <row r="717" spans="9:10">
      <c r="I717" s="94">
        <f t="shared" si="28"/>
        <v>11.796000000000433</v>
      </c>
      <c r="J717" s="173">
        <f t="shared" si="29"/>
        <v>0.79170045500430575</v>
      </c>
    </row>
    <row r="718" spans="9:10">
      <c r="I718" s="94">
        <f t="shared" si="28"/>
        <v>11.798000000000433</v>
      </c>
      <c r="J718" s="173">
        <f t="shared" si="29"/>
        <v>0.78421177644888351</v>
      </c>
    </row>
    <row r="719" spans="9:10">
      <c r="I719" s="94">
        <f t="shared" si="28"/>
        <v>11.800000000000434</v>
      </c>
      <c r="J719" s="173">
        <f t="shared" si="29"/>
        <v>0.77674421993123322</v>
      </c>
    </row>
    <row r="720" spans="9:10">
      <c r="I720" s="94">
        <f t="shared" si="28"/>
        <v>11.802000000000435</v>
      </c>
      <c r="J720" s="173">
        <f t="shared" si="29"/>
        <v>0.76929853558527361</v>
      </c>
    </row>
    <row r="721" spans="9:10">
      <c r="I721" s="94">
        <f t="shared" si="28"/>
        <v>11.804000000000435</v>
      </c>
      <c r="J721" s="173">
        <f t="shared" si="29"/>
        <v>0.76187546219899982</v>
      </c>
    </row>
    <row r="722" spans="9:10">
      <c r="I722" s="94">
        <f t="shared" si="28"/>
        <v>11.806000000000436</v>
      </c>
      <c r="J722" s="173">
        <f t="shared" si="29"/>
        <v>0.75447572713502697</v>
      </c>
    </row>
    <row r="723" spans="9:10">
      <c r="I723" s="94">
        <f t="shared" si="28"/>
        <v>11.808000000000437</v>
      </c>
      <c r="J723" s="173">
        <f t="shared" si="29"/>
        <v>0.7471000462555375</v>
      </c>
    </row>
    <row r="724" spans="9:10">
      <c r="I724" s="94">
        <f t="shared" si="28"/>
        <v>11.810000000000437</v>
      </c>
      <c r="J724" s="173">
        <f t="shared" si="29"/>
        <v>0.73974912385161606</v>
      </c>
    </row>
    <row r="725" spans="9:10">
      <c r="I725" s="94">
        <f t="shared" si="28"/>
        <v>11.812000000000438</v>
      </c>
      <c r="J725" s="173">
        <f t="shared" si="29"/>
        <v>0.73242365257695763</v>
      </c>
    </row>
    <row r="726" spans="9:10">
      <c r="I726" s="94">
        <f t="shared" si="28"/>
        <v>11.814000000000439</v>
      </c>
      <c r="J726" s="173">
        <f t="shared" si="29"/>
        <v>0.7251243133859322</v>
      </c>
    </row>
    <row r="727" spans="9:10">
      <c r="I727" s="94">
        <f t="shared" si="28"/>
        <v>11.816000000000439</v>
      </c>
      <c r="J727" s="173">
        <f t="shared" si="29"/>
        <v>0.71785177547598433</v>
      </c>
    </row>
    <row r="728" spans="9:10">
      <c r="I728" s="94">
        <f t="shared" si="28"/>
        <v>11.81800000000044</v>
      </c>
      <c r="J728" s="173">
        <f t="shared" si="29"/>
        <v>0.71060669623434936</v>
      </c>
    </row>
    <row r="729" spans="9:10">
      <c r="I729" s="94">
        <f t="shared" si="28"/>
        <v>11.820000000000441</v>
      </c>
      <c r="J729" s="173">
        <f t="shared" si="29"/>
        <v>0.70338972118906196</v>
      </c>
    </row>
    <row r="730" spans="9:10">
      <c r="I730" s="94">
        <f t="shared" si="28"/>
        <v>11.822000000000441</v>
      </c>
      <c r="J730" s="173">
        <f t="shared" si="29"/>
        <v>0.69620148396423354</v>
      </c>
    </row>
    <row r="731" spans="9:10">
      <c r="I731" s="94">
        <f t="shared" si="28"/>
        <v>11.824000000000442</v>
      </c>
      <c r="J731" s="173">
        <f t="shared" si="29"/>
        <v>0.68904260623957114</v>
      </c>
    </row>
    <row r="732" spans="9:10">
      <c r="I732" s="94">
        <f t="shared" si="28"/>
        <v>11.826000000000443</v>
      </c>
      <c r="J732" s="173">
        <f t="shared" si="29"/>
        <v>0.68191369771411292</v>
      </c>
    </row>
    <row r="733" spans="9:10">
      <c r="I733" s="94">
        <f t="shared" si="28"/>
        <v>11.828000000000443</v>
      </c>
      <c r="J733" s="173">
        <f t="shared" si="29"/>
        <v>0.67481535607414744</v>
      </c>
    </row>
    <row r="734" spans="9:10">
      <c r="I734" s="94">
        <f t="shared" si="28"/>
        <v>11.830000000000444</v>
      </c>
      <c r="J734" s="173">
        <f t="shared" si="29"/>
        <v>0.66774816696528927</v>
      </c>
    </row>
    <row r="735" spans="9:10">
      <c r="I735" s="94">
        <f t="shared" si="28"/>
        <v>11.832000000000445</v>
      </c>
      <c r="J735" s="173">
        <f t="shared" si="29"/>
        <v>0.66071270396867643</v>
      </c>
    </row>
    <row r="736" spans="9:10">
      <c r="I736" s="94">
        <f t="shared" si="28"/>
        <v>11.834000000000445</v>
      </c>
      <c r="J736" s="173">
        <f t="shared" si="29"/>
        <v>0.65370952858125653</v>
      </c>
    </row>
    <row r="737" spans="9:10">
      <c r="I737" s="94">
        <f t="shared" si="28"/>
        <v>11.836000000000446</v>
      </c>
      <c r="J737" s="173">
        <f t="shared" si="29"/>
        <v>0.6467391902001266</v>
      </c>
    </row>
    <row r="738" spans="9:10">
      <c r="I738" s="94">
        <f t="shared" si="28"/>
        <v>11.838000000000447</v>
      </c>
      <c r="J738" s="173">
        <f t="shared" si="29"/>
        <v>0.63980222611089022</v>
      </c>
    </row>
    <row r="739" spans="9:10">
      <c r="I739" s="94">
        <f t="shared" si="28"/>
        <v>11.840000000000447</v>
      </c>
      <c r="J739" s="173">
        <f t="shared" si="29"/>
        <v>0.63289916147999148</v>
      </c>
    </row>
    <row r="740" spans="9:10">
      <c r="I740" s="94">
        <f t="shared" si="28"/>
        <v>11.842000000000448</v>
      </c>
      <c r="J740" s="173">
        <f t="shared" si="29"/>
        <v>0.62603050935099003</v>
      </c>
    </row>
    <row r="741" spans="9:10">
      <c r="I741" s="94">
        <f t="shared" si="28"/>
        <v>11.844000000000449</v>
      </c>
      <c r="J741" s="173">
        <f t="shared" si="29"/>
        <v>0.61919677064473333</v>
      </c>
    </row>
    <row r="742" spans="9:10">
      <c r="I742" s="94">
        <f t="shared" si="28"/>
        <v>11.84600000000045</v>
      </c>
      <c r="J742" s="173">
        <f t="shared" si="29"/>
        <v>0.61239843416338524</v>
      </c>
    </row>
    <row r="743" spans="9:10">
      <c r="I743" s="94">
        <f t="shared" si="28"/>
        <v>11.84800000000045</v>
      </c>
      <c r="J743" s="173">
        <f t="shared" si="29"/>
        <v>0.60563597659826685</v>
      </c>
    </row>
    <row r="744" spans="9:10">
      <c r="I744" s="94">
        <f t="shared" si="28"/>
        <v>11.850000000000451</v>
      </c>
      <c r="J744" s="173">
        <f t="shared" si="29"/>
        <v>0.59890986254146739</v>
      </c>
    </row>
    <row r="745" spans="9:10">
      <c r="I745" s="94">
        <f t="shared" si="28"/>
        <v>11.852000000000452</v>
      </c>
      <c r="J745" s="173">
        <f t="shared" si="29"/>
        <v>0.59222054450117456</v>
      </c>
    </row>
    <row r="746" spans="9:10">
      <c r="I746" s="94">
        <f t="shared" si="28"/>
        <v>11.854000000000452</v>
      </c>
      <c r="J746" s="173">
        <f t="shared" si="29"/>
        <v>0.58556846292068265</v>
      </c>
    </row>
    <row r="747" spans="9:10">
      <c r="I747" s="94">
        <f t="shared" si="28"/>
        <v>11.856000000000453</v>
      </c>
      <c r="J747" s="173">
        <f t="shared" si="29"/>
        <v>0.57895404620102708</v>
      </c>
    </row>
    <row r="748" spans="9:10">
      <c r="I748" s="94">
        <f t="shared" si="28"/>
        <v>11.858000000000454</v>
      </c>
      <c r="J748" s="173">
        <f t="shared" si="29"/>
        <v>0.57237771072719668</v>
      </c>
    </row>
    <row r="749" spans="9:10">
      <c r="I749" s="94">
        <f t="shared" si="28"/>
        <v>11.860000000000454</v>
      </c>
      <c r="J749" s="173">
        <f t="shared" si="29"/>
        <v>0.56583986089787486</v>
      </c>
    </row>
    <row r="750" spans="9:10">
      <c r="I750" s="94">
        <f t="shared" si="28"/>
        <v>11.862000000000455</v>
      </c>
      <c r="J750" s="173">
        <f t="shared" si="29"/>
        <v>0.55934088915865687</v>
      </c>
    </row>
    <row r="751" spans="9:10">
      <c r="I751" s="94">
        <f t="shared" si="28"/>
        <v>11.864000000000456</v>
      </c>
      <c r="J751" s="173">
        <f t="shared" si="29"/>
        <v>0.5528811760386918</v>
      </c>
    </row>
    <row r="752" spans="9:10">
      <c r="I752" s="94">
        <f t="shared" si="28"/>
        <v>11.866000000000456</v>
      </c>
      <c r="J752" s="173">
        <f t="shared" si="29"/>
        <v>0.54646109019069611</v>
      </c>
    </row>
    <row r="753" spans="9:10">
      <c r="I753" s="94">
        <f t="shared" si="28"/>
        <v>11.868000000000457</v>
      </c>
      <c r="J753" s="173">
        <f t="shared" si="29"/>
        <v>0.54008098843428443</v>
      </c>
    </row>
    <row r="754" spans="9:10">
      <c r="I754" s="94">
        <f t="shared" si="28"/>
        <v>11.870000000000458</v>
      </c>
      <c r="J754" s="173">
        <f t="shared" si="29"/>
        <v>0.53374121580256362</v>
      </c>
    </row>
    <row r="755" spans="9:10">
      <c r="I755" s="94">
        <f t="shared" si="28"/>
        <v>11.872000000000458</v>
      </c>
      <c r="J755" s="173">
        <f t="shared" si="29"/>
        <v>0.52744210559193283</v>
      </c>
    </row>
    <row r="756" spans="9:10">
      <c r="I756" s="94">
        <f t="shared" si="28"/>
        <v>11.874000000000459</v>
      </c>
      <c r="J756" s="173">
        <f t="shared" si="29"/>
        <v>0.52118397941503514</v>
      </c>
    </row>
    <row r="757" spans="9:10">
      <c r="I757" s="94">
        <f t="shared" si="28"/>
        <v>11.87600000000046</v>
      </c>
      <c r="J757" s="173">
        <f t="shared" si="29"/>
        <v>0.51496714725680126</v>
      </c>
    </row>
    <row r="758" spans="9:10">
      <c r="I758" s="94">
        <f t="shared" si="28"/>
        <v>11.87800000000046</v>
      </c>
      <c r="J758" s="173">
        <f t="shared" si="29"/>
        <v>0.50879190753352999</v>
      </c>
    </row>
    <row r="759" spans="9:10">
      <c r="I759" s="94">
        <f t="shared" si="28"/>
        <v>11.880000000000461</v>
      </c>
      <c r="J759" s="173">
        <f t="shared" si="29"/>
        <v>0.50265854715494407</v>
      </c>
    </row>
    <row r="760" spans="9:10">
      <c r="I760" s="94">
        <f t="shared" si="28"/>
        <v>11.882000000000462</v>
      </c>
      <c r="J760" s="173">
        <f t="shared" si="29"/>
        <v>0.4965673415891656</v>
      </c>
    </row>
    <row r="761" spans="9:10">
      <c r="I761" s="94">
        <f t="shared" si="28"/>
        <v>11.884000000000462</v>
      </c>
      <c r="J761" s="173">
        <f t="shared" si="29"/>
        <v>0.49051855493054702</v>
      </c>
    </row>
    <row r="762" spans="9:10">
      <c r="I762" s="94">
        <f t="shared" si="28"/>
        <v>11.886000000000463</v>
      </c>
      <c r="J762" s="173">
        <f t="shared" si="29"/>
        <v>0.48451243997030169</v>
      </c>
    </row>
    <row r="763" spans="9:10">
      <c r="I763" s="94">
        <f t="shared" si="28"/>
        <v>11.888000000000464</v>
      </c>
      <c r="J763" s="173">
        <f t="shared" si="29"/>
        <v>0.47854923826986978</v>
      </c>
    </row>
    <row r="764" spans="9:10">
      <c r="I764" s="94">
        <f t="shared" si="28"/>
        <v>11.890000000000464</v>
      </c>
      <c r="J764" s="173">
        <f t="shared" si="29"/>
        <v>0.47262918023696016</v>
      </c>
    </row>
    <row r="765" spans="9:10">
      <c r="I765" s="94">
        <f t="shared" si="28"/>
        <v>11.892000000000465</v>
      </c>
      <c r="J765" s="173">
        <f t="shared" si="29"/>
        <v>0.4667524852042057</v>
      </c>
    </row>
    <row r="766" spans="9:10">
      <c r="I766" s="94">
        <f t="shared" si="28"/>
        <v>11.894000000000466</v>
      </c>
      <c r="J766" s="173">
        <f t="shared" si="29"/>
        <v>0.46091936151037</v>
      </c>
    </row>
    <row r="767" spans="9:10">
      <c r="I767" s="94">
        <f t="shared" si="28"/>
        <v>11.896000000000466</v>
      </c>
      <c r="J767" s="173">
        <f t="shared" si="29"/>
        <v>0.45513000658404262</v>
      </c>
    </row>
    <row r="768" spans="9:10">
      <c r="I768" s="94">
        <f t="shared" si="28"/>
        <v>11.898000000000467</v>
      </c>
      <c r="J768" s="173">
        <f t="shared" si="29"/>
        <v>0.44938460702976113</v>
      </c>
    </row>
    <row r="769" spans="9:10">
      <c r="I769" s="94">
        <f t="shared" si="28"/>
        <v>11.900000000000468</v>
      </c>
      <c r="J769" s="173">
        <f t="shared" si="29"/>
        <v>0.44368333871649462</v>
      </c>
    </row>
    <row r="770" spans="9:10">
      <c r="I770" s="94">
        <f t="shared" si="28"/>
        <v>11.902000000000468</v>
      </c>
      <c r="J770" s="173">
        <f t="shared" si="29"/>
        <v>0.43802636686842789</v>
      </c>
    </row>
    <row r="771" spans="9:10">
      <c r="I771" s="94">
        <f t="shared" si="28"/>
        <v>11.904000000000469</v>
      </c>
      <c r="J771" s="173">
        <f t="shared" si="29"/>
        <v>0.43241384615798045</v>
      </c>
    </row>
    <row r="772" spans="9:10">
      <c r="I772" s="94">
        <f t="shared" si="28"/>
        <v>11.90600000000047</v>
      </c>
      <c r="J772" s="173">
        <f t="shared" si="29"/>
        <v>0.42684592080099742</v>
      </c>
    </row>
    <row r="773" spans="9:10">
      <c r="I773" s="94">
        <f t="shared" si="28"/>
        <v>11.90800000000047</v>
      </c>
      <c r="J773" s="173">
        <f t="shared" si="29"/>
        <v>0.42132272465404896</v>
      </c>
    </row>
    <row r="774" spans="9:10">
      <c r="I774" s="94">
        <f t="shared" ref="I774:I837" si="30">I773+$J$65</f>
        <v>11.910000000000471</v>
      </c>
      <c r="J774" s="173">
        <f t="shared" ref="J774:J837" si="31">EXP(-((I774-$C$7)^2)/(2*$C$6^2))/(SQRT(2*PI())*$C$6)</f>
        <v>0.41584438131377233</v>
      </c>
    </row>
    <row r="775" spans="9:10">
      <c r="I775" s="94">
        <f t="shared" si="30"/>
        <v>11.912000000000472</v>
      </c>
      <c r="J775" s="173">
        <f t="shared" si="31"/>
        <v>0.41041100421819426</v>
      </c>
    </row>
    <row r="776" spans="9:10">
      <c r="I776" s="94">
        <f t="shared" si="30"/>
        <v>11.914000000000472</v>
      </c>
      <c r="J776" s="173">
        <f t="shared" si="31"/>
        <v>0.40502269674996821</v>
      </c>
    </row>
    <row r="777" spans="9:10">
      <c r="I777" s="94">
        <f t="shared" si="30"/>
        <v>11.916000000000473</v>
      </c>
      <c r="J777" s="173">
        <f t="shared" si="31"/>
        <v>0.39967955234146235</v>
      </c>
    </row>
    <row r="778" spans="9:10">
      <c r="I778" s="94">
        <f t="shared" si="30"/>
        <v>11.918000000000474</v>
      </c>
      <c r="J778" s="173">
        <f t="shared" si="31"/>
        <v>0.3943816545816346</v>
      </c>
    </row>
    <row r="779" spans="9:10">
      <c r="I779" s="94">
        <f t="shared" si="30"/>
        <v>11.920000000000474</v>
      </c>
      <c r="J779" s="173">
        <f t="shared" si="31"/>
        <v>0.38912907732462992</v>
      </c>
    </row>
    <row r="780" spans="9:10">
      <c r="I780" s="94">
        <f t="shared" si="30"/>
        <v>11.922000000000475</v>
      </c>
      <c r="J780" s="173">
        <f t="shared" si="31"/>
        <v>0.38392188480003586</v>
      </c>
    </row>
    <row r="781" spans="9:10">
      <c r="I781" s="94">
        <f t="shared" si="30"/>
        <v>11.924000000000476</v>
      </c>
      <c r="J781" s="173">
        <f t="shared" si="31"/>
        <v>0.37876013172473239</v>
      </c>
    </row>
    <row r="782" spans="9:10">
      <c r="I782" s="94">
        <f t="shared" si="30"/>
        <v>11.926000000000476</v>
      </c>
      <c r="J782" s="173">
        <f t="shared" si="31"/>
        <v>0.37364386341627193</v>
      </c>
    </row>
    <row r="783" spans="9:10">
      <c r="I783" s="94">
        <f t="shared" si="30"/>
        <v>11.928000000000477</v>
      </c>
      <c r="J783" s="173">
        <f t="shared" si="31"/>
        <v>0.36857311590772635</v>
      </c>
    </row>
    <row r="784" spans="9:10">
      <c r="I784" s="94">
        <f t="shared" si="30"/>
        <v>11.930000000000478</v>
      </c>
      <c r="J784" s="173">
        <f t="shared" si="31"/>
        <v>0.36354791606393699</v>
      </c>
    </row>
    <row r="785" spans="9:10">
      <c r="I785" s="94">
        <f t="shared" si="30"/>
        <v>11.932000000000478</v>
      </c>
      <c r="J785" s="173">
        <f t="shared" si="31"/>
        <v>0.35856828169910432</v>
      </c>
    </row>
    <row r="786" spans="9:10">
      <c r="I786" s="94">
        <f t="shared" si="30"/>
        <v>11.934000000000479</v>
      </c>
      <c r="J786" s="173">
        <f t="shared" si="31"/>
        <v>0.35363422169565428</v>
      </c>
    </row>
    <row r="787" spans="9:10">
      <c r="I787" s="94">
        <f t="shared" si="30"/>
        <v>11.93600000000048</v>
      </c>
      <c r="J787" s="173">
        <f t="shared" si="31"/>
        <v>0.34874573612431958</v>
      </c>
    </row>
    <row r="788" spans="9:10">
      <c r="I788" s="94">
        <f t="shared" si="30"/>
        <v>11.93800000000048</v>
      </c>
      <c r="J788" s="173">
        <f t="shared" si="31"/>
        <v>0.34390281636537123</v>
      </c>
    </row>
    <row r="789" spans="9:10">
      <c r="I789" s="94">
        <f t="shared" si="30"/>
        <v>11.940000000000481</v>
      </c>
      <c r="J789" s="173">
        <f t="shared" si="31"/>
        <v>0.33910544523094094</v>
      </c>
    </row>
    <row r="790" spans="9:10">
      <c r="I790" s="94">
        <f t="shared" si="30"/>
        <v>11.942000000000482</v>
      </c>
      <c r="J790" s="173">
        <f t="shared" si="31"/>
        <v>0.33435359708837059</v>
      </c>
    </row>
    <row r="791" spans="9:10">
      <c r="I791" s="94">
        <f t="shared" si="30"/>
        <v>11.944000000000482</v>
      </c>
      <c r="J791" s="173">
        <f t="shared" si="31"/>
        <v>0.32964723798452866</v>
      </c>
    </row>
    <row r="792" spans="9:10">
      <c r="I792" s="94">
        <f t="shared" si="30"/>
        <v>11.946000000000483</v>
      </c>
      <c r="J792" s="173">
        <f t="shared" si="31"/>
        <v>0.32498632577103237</v>
      </c>
    </row>
    <row r="793" spans="9:10">
      <c r="I793" s="94">
        <f t="shared" si="30"/>
        <v>11.948000000000484</v>
      </c>
      <c r="J793" s="173">
        <f t="shared" si="31"/>
        <v>0.32037081023031433</v>
      </c>
    </row>
    <row r="794" spans="9:10">
      <c r="I794" s="94">
        <f t="shared" si="30"/>
        <v>11.950000000000484</v>
      </c>
      <c r="J794" s="173">
        <f t="shared" si="31"/>
        <v>0.31580063320247564</v>
      </c>
    </row>
    <row r="795" spans="9:10">
      <c r="I795" s="94">
        <f t="shared" si="30"/>
        <v>11.952000000000485</v>
      </c>
      <c r="J795" s="173">
        <f t="shared" si="31"/>
        <v>0.31127572871286385</v>
      </c>
    </row>
    <row r="796" spans="9:10">
      <c r="I796" s="94">
        <f t="shared" si="30"/>
        <v>11.954000000000486</v>
      </c>
      <c r="J796" s="173">
        <f t="shared" si="31"/>
        <v>0.3067960231003185</v>
      </c>
    </row>
    <row r="797" spans="9:10">
      <c r="I797" s="94">
        <f t="shared" si="30"/>
        <v>11.956000000000486</v>
      </c>
      <c r="J797" s="173">
        <f t="shared" si="31"/>
        <v>0.30236143514602415</v>
      </c>
    </row>
    <row r="798" spans="9:10">
      <c r="I798" s="94">
        <f t="shared" si="30"/>
        <v>11.958000000000487</v>
      </c>
      <c r="J798" s="173">
        <f t="shared" si="31"/>
        <v>0.29797187620291543</v>
      </c>
    </row>
    <row r="799" spans="9:10">
      <c r="I799" s="94">
        <f t="shared" si="30"/>
        <v>11.960000000000488</v>
      </c>
      <c r="J799" s="173">
        <f t="shared" si="31"/>
        <v>0.29362725032557385</v>
      </c>
    </row>
    <row r="800" spans="9:10">
      <c r="I800" s="94">
        <f t="shared" si="30"/>
        <v>11.962000000000488</v>
      </c>
      <c r="J800" s="173">
        <f t="shared" si="31"/>
        <v>0.28932745440056307</v>
      </c>
    </row>
    <row r="801" spans="9:10">
      <c r="I801" s="94">
        <f t="shared" si="30"/>
        <v>11.964000000000489</v>
      </c>
      <c r="J801" s="173">
        <f t="shared" si="31"/>
        <v>0.28507237827714327</v>
      </c>
    </row>
    <row r="802" spans="9:10">
      <c r="I802" s="94">
        <f t="shared" si="30"/>
        <v>11.96600000000049</v>
      </c>
      <c r="J802" s="173">
        <f t="shared" si="31"/>
        <v>0.28086190489831175</v>
      </c>
    </row>
    <row r="803" spans="9:10">
      <c r="I803" s="94">
        <f t="shared" si="30"/>
        <v>11.96800000000049</v>
      </c>
      <c r="J803" s="173">
        <f t="shared" si="31"/>
        <v>0.27669591043211417</v>
      </c>
    </row>
    <row r="804" spans="9:10">
      <c r="I804" s="94">
        <f t="shared" si="30"/>
        <v>11.970000000000491</v>
      </c>
      <c r="J804" s="173">
        <f t="shared" si="31"/>
        <v>0.27257426440317212</v>
      </c>
    </row>
    <row r="805" spans="9:10">
      <c r="I805" s="94">
        <f t="shared" si="30"/>
        <v>11.972000000000492</v>
      </c>
      <c r="J805" s="173">
        <f t="shared" si="31"/>
        <v>0.26849682982437345</v>
      </c>
    </row>
    <row r="806" spans="9:10">
      <c r="I806" s="94">
        <f t="shared" si="30"/>
        <v>11.974000000000492</v>
      </c>
      <c r="J806" s="173">
        <f t="shared" si="31"/>
        <v>0.26446346332867482</v>
      </c>
    </row>
    <row r="807" spans="9:10">
      <c r="I807" s="94">
        <f t="shared" si="30"/>
        <v>11.976000000000493</v>
      </c>
      <c r="J807" s="173">
        <f t="shared" si="31"/>
        <v>0.26047401530096104</v>
      </c>
    </row>
    <row r="808" spans="9:10">
      <c r="I808" s="94">
        <f t="shared" si="30"/>
        <v>11.978000000000494</v>
      </c>
      <c r="J808" s="173">
        <f t="shared" si="31"/>
        <v>0.25652833000991354</v>
      </c>
    </row>
    <row r="809" spans="9:10">
      <c r="I809" s="94">
        <f t="shared" si="30"/>
        <v>11.980000000000494</v>
      </c>
      <c r="J809" s="173">
        <f t="shared" si="31"/>
        <v>0.25262624573983566</v>
      </c>
    </row>
    <row r="810" spans="9:10">
      <c r="I810" s="94">
        <f t="shared" si="30"/>
        <v>11.982000000000495</v>
      </c>
      <c r="J810" s="173">
        <f t="shared" si="31"/>
        <v>0.24876759492238509</v>
      </c>
    </row>
    <row r="811" spans="9:10">
      <c r="I811" s="94">
        <f t="shared" si="30"/>
        <v>11.984000000000496</v>
      </c>
      <c r="J811" s="173">
        <f t="shared" si="31"/>
        <v>0.24495220426816613</v>
      </c>
    </row>
    <row r="812" spans="9:10">
      <c r="I812" s="94">
        <f t="shared" si="30"/>
        <v>11.986000000000496</v>
      </c>
      <c r="J812" s="173">
        <f t="shared" si="31"/>
        <v>0.24117989489813216</v>
      </c>
    </row>
    <row r="813" spans="9:10">
      <c r="I813" s="94">
        <f t="shared" si="30"/>
        <v>11.988000000000497</v>
      </c>
      <c r="J813" s="173">
        <f t="shared" si="31"/>
        <v>0.23745048247475201</v>
      </c>
    </row>
    <row r="814" spans="9:10">
      <c r="I814" s="94">
        <f t="shared" si="30"/>
        <v>11.990000000000498</v>
      </c>
      <c r="J814" s="173">
        <f t="shared" si="31"/>
        <v>0.23376377733289389</v>
      </c>
    </row>
    <row r="815" spans="9:10">
      <c r="I815" s="94">
        <f t="shared" si="30"/>
        <v>11.992000000000498</v>
      </c>
      <c r="J815" s="173">
        <f t="shared" si="31"/>
        <v>0.23011958461038093</v>
      </c>
    </row>
    <row r="816" spans="9:10">
      <c r="I816" s="94">
        <f t="shared" si="30"/>
        <v>11.994000000000499</v>
      </c>
      <c r="J816" s="173">
        <f t="shared" si="31"/>
        <v>0.22651770437817365</v>
      </c>
    </row>
    <row r="817" spans="9:10">
      <c r="I817" s="94">
        <f t="shared" si="30"/>
        <v>11.9960000000005</v>
      </c>
      <c r="J817" s="173">
        <f t="shared" si="31"/>
        <v>0.22295793177013654</v>
      </c>
    </row>
    <row r="818" spans="9:10">
      <c r="I818" s="94">
        <f t="shared" si="30"/>
        <v>11.9980000000005</v>
      </c>
      <c r="J818" s="173">
        <f t="shared" si="31"/>
        <v>0.21944005711234424</v>
      </c>
    </row>
    <row r="819" spans="9:10">
      <c r="I819" s="94">
        <f t="shared" si="30"/>
        <v>12.000000000000501</v>
      </c>
      <c r="J819" s="173">
        <f t="shared" si="31"/>
        <v>0.21596386605188675</v>
      </c>
    </row>
    <row r="820" spans="9:10">
      <c r="I820" s="94">
        <f t="shared" si="30"/>
        <v>12.002000000000502</v>
      </c>
      <c r="J820" s="173">
        <f t="shared" si="31"/>
        <v>0.21252913968513132</v>
      </c>
    </row>
    <row r="821" spans="9:10">
      <c r="I821" s="94">
        <f t="shared" si="30"/>
        <v>12.004000000000502</v>
      </c>
      <c r="J821" s="173">
        <f t="shared" si="31"/>
        <v>0.20913565468540143</v>
      </c>
    </row>
    <row r="822" spans="9:10">
      <c r="I822" s="94">
        <f t="shared" si="30"/>
        <v>12.006000000000503</v>
      </c>
      <c r="J822" s="173">
        <f t="shared" si="31"/>
        <v>0.20578318343003321</v>
      </c>
    </row>
    <row r="823" spans="9:10">
      <c r="I823" s="94">
        <f t="shared" si="30"/>
        <v>12.008000000000504</v>
      </c>
      <c r="J823" s="173">
        <f t="shared" si="31"/>
        <v>0.20247149412677079</v>
      </c>
    </row>
    <row r="824" spans="9:10">
      <c r="I824" s="94">
        <f t="shared" si="30"/>
        <v>12.010000000000504</v>
      </c>
      <c r="J824" s="173">
        <f t="shared" si="31"/>
        <v>0.19920035093946339</v>
      </c>
    </row>
    <row r="825" spans="9:10">
      <c r="I825" s="94">
        <f t="shared" si="30"/>
        <v>12.012000000000505</v>
      </c>
      <c r="J825" s="173">
        <f t="shared" si="31"/>
        <v>0.19596951411302638</v>
      </c>
    </row>
    <row r="826" spans="9:10">
      <c r="I826" s="94">
        <f t="shared" si="30"/>
        <v>12.014000000000506</v>
      </c>
      <c r="J826" s="173">
        <f t="shared" si="31"/>
        <v>0.19277874009763218</v>
      </c>
    </row>
    <row r="827" spans="9:10">
      <c r="I827" s="94">
        <f t="shared" si="30"/>
        <v>12.016000000000506</v>
      </c>
      <c r="J827" s="173">
        <f t="shared" si="31"/>
        <v>0.18962778167209426</v>
      </c>
    </row>
    <row r="828" spans="9:10">
      <c r="I828" s="94">
        <f t="shared" si="30"/>
        <v>12.018000000000507</v>
      </c>
      <c r="J828" s="173">
        <f t="shared" si="31"/>
        <v>0.18651638806641252</v>
      </c>
    </row>
    <row r="829" spans="9:10">
      <c r="I829" s="94">
        <f t="shared" si="30"/>
        <v>12.020000000000508</v>
      </c>
      <c r="J829" s="173">
        <f t="shared" si="31"/>
        <v>0.18344430508344481</v>
      </c>
    </row>
    <row r="830" spans="9:10">
      <c r="I830" s="94">
        <f t="shared" si="30"/>
        <v>12.022000000000508</v>
      </c>
      <c r="J830" s="173">
        <f t="shared" si="31"/>
        <v>0.18041127521967423</v>
      </c>
    </row>
    <row r="831" spans="9:10">
      <c r="I831" s="94">
        <f t="shared" si="30"/>
        <v>12.024000000000509</v>
      </c>
      <c r="J831" s="173">
        <f t="shared" si="31"/>
        <v>0.17741703778503973</v>
      </c>
    </row>
    <row r="832" spans="9:10">
      <c r="I832" s="94">
        <f t="shared" si="30"/>
        <v>12.02600000000051</v>
      </c>
      <c r="J832" s="173">
        <f t="shared" si="31"/>
        <v>0.17446132902180156</v>
      </c>
    </row>
    <row r="833" spans="9:10">
      <c r="I833" s="94">
        <f t="shared" si="30"/>
        <v>12.02800000000051</v>
      </c>
      <c r="J833" s="173">
        <f t="shared" si="31"/>
        <v>0.17154388222240982</v>
      </c>
    </row>
    <row r="834" spans="9:10">
      <c r="I834" s="94">
        <f t="shared" si="30"/>
        <v>12.030000000000511</v>
      </c>
      <c r="J834" s="173">
        <f t="shared" si="31"/>
        <v>0.1686644278463505</v>
      </c>
    </row>
    <row r="835" spans="9:10">
      <c r="I835" s="94">
        <f t="shared" si="30"/>
        <v>12.032000000000512</v>
      </c>
      <c r="J835" s="173">
        <f t="shared" si="31"/>
        <v>0.16582269363593904</v>
      </c>
    </row>
    <row r="836" spans="9:10">
      <c r="I836" s="94">
        <f t="shared" si="30"/>
        <v>12.034000000000512</v>
      </c>
      <c r="J836" s="173">
        <f t="shared" si="31"/>
        <v>0.16301840473103665</v>
      </c>
    </row>
    <row r="837" spans="9:10">
      <c r="I837" s="94">
        <f t="shared" si="30"/>
        <v>12.036000000000513</v>
      </c>
      <c r="J837" s="173">
        <f t="shared" si="31"/>
        <v>0.16025128378266351</v>
      </c>
    </row>
    <row r="838" spans="9:10">
      <c r="I838" s="94">
        <f t="shared" ref="I838:I901" si="32">I837+$J$65</f>
        <v>12.038000000000514</v>
      </c>
      <c r="J838" s="173">
        <f t="shared" ref="J838:J901" si="33">EXP(-((I838-$C$7)^2)/(2*$C$6^2))/(SQRT(2*PI())*$C$6)</f>
        <v>0.15752105106548292</v>
      </c>
    </row>
    <row r="839" spans="9:10">
      <c r="I839" s="94">
        <f t="shared" si="32"/>
        <v>12.040000000000514</v>
      </c>
      <c r="J839" s="173">
        <f t="shared" si="33"/>
        <v>0.15482742458913451</v>
      </c>
    </row>
    <row r="840" spans="9:10">
      <c r="I840" s="94">
        <f t="shared" si="32"/>
        <v>12.042000000000515</v>
      </c>
      <c r="J840" s="173">
        <f t="shared" si="33"/>
        <v>0.15217012020839252</v>
      </c>
    </row>
    <row r="841" spans="9:10">
      <c r="I841" s="94">
        <f t="shared" si="32"/>
        <v>12.044000000000516</v>
      </c>
      <c r="J841" s="173">
        <f t="shared" si="33"/>
        <v>0.14954885173212717</v>
      </c>
    </row>
    <row r="842" spans="9:10">
      <c r="I842" s="94">
        <f t="shared" si="32"/>
        <v>12.046000000000516</v>
      </c>
      <c r="J842" s="173">
        <f t="shared" si="33"/>
        <v>0.14696333103104919</v>
      </c>
    </row>
    <row r="843" spans="9:10">
      <c r="I843" s="94">
        <f t="shared" si="32"/>
        <v>12.048000000000517</v>
      </c>
      <c r="J843" s="173">
        <f t="shared" si="33"/>
        <v>0.14441326814421557</v>
      </c>
    </row>
    <row r="844" spans="9:10">
      <c r="I844" s="94">
        <f t="shared" si="32"/>
        <v>12.050000000000518</v>
      </c>
      <c r="J844" s="173">
        <f t="shared" si="33"/>
        <v>0.14189837138427941</v>
      </c>
    </row>
    <row r="845" spans="9:10">
      <c r="I845" s="94">
        <f t="shared" si="32"/>
        <v>12.052000000000518</v>
      </c>
      <c r="J845" s="173">
        <f t="shared" si="33"/>
        <v>0.1394183474414635</v>
      </c>
    </row>
    <row r="846" spans="9:10">
      <c r="I846" s="94">
        <f t="shared" si="32"/>
        <v>12.054000000000519</v>
      </c>
      <c r="J846" s="173">
        <f t="shared" si="33"/>
        <v>0.13697290148624225</v>
      </c>
    </row>
    <row r="847" spans="9:10">
      <c r="I847" s="94">
        <f t="shared" si="32"/>
        <v>12.05600000000052</v>
      </c>
      <c r="J847" s="173">
        <f t="shared" si="33"/>
        <v>0.13456173727071344</v>
      </c>
    </row>
    <row r="848" spans="9:10">
      <c r="I848" s="94">
        <f t="shared" si="32"/>
        <v>12.05800000000052</v>
      </c>
      <c r="J848" s="173">
        <f t="shared" si="33"/>
        <v>0.13218455722864525</v>
      </c>
    </row>
    <row r="849" spans="9:10">
      <c r="I849" s="94">
        <f t="shared" si="32"/>
        <v>12.060000000000521</v>
      </c>
      <c r="J849" s="173">
        <f t="shared" si="33"/>
        <v>0.12984106257418376</v>
      </c>
    </row>
    <row r="850" spans="9:10">
      <c r="I850" s="94">
        <f t="shared" si="32"/>
        <v>12.062000000000522</v>
      </c>
      <c r="J850" s="173">
        <f t="shared" si="33"/>
        <v>0.12753095339920598</v>
      </c>
    </row>
    <row r="851" spans="9:10">
      <c r="I851" s="94">
        <f t="shared" si="32"/>
        <v>12.064000000000522</v>
      </c>
      <c r="J851" s="173">
        <f t="shared" si="33"/>
        <v>0.12525392876930672</v>
      </c>
    </row>
    <row r="852" spans="9:10">
      <c r="I852" s="94">
        <f t="shared" si="32"/>
        <v>12.066000000000523</v>
      </c>
      <c r="J852" s="173">
        <f t="shared" si="33"/>
        <v>0.12300968681840561</v>
      </c>
    </row>
    <row r="853" spans="9:10">
      <c r="I853" s="94">
        <f t="shared" si="32"/>
        <v>12.068000000000524</v>
      </c>
      <c r="J853" s="173">
        <f t="shared" si="33"/>
        <v>0.12079792484196349</v>
      </c>
    </row>
    <row r="854" spans="9:10">
      <c r="I854" s="94">
        <f t="shared" si="32"/>
        <v>12.070000000000524</v>
      </c>
      <c r="J854" s="173">
        <f t="shared" si="33"/>
        <v>0.1186183393887979</v>
      </c>
    </row>
    <row r="855" spans="9:10">
      <c r="I855" s="94">
        <f t="shared" si="32"/>
        <v>12.072000000000525</v>
      </c>
      <c r="J855" s="173">
        <f t="shared" si="33"/>
        <v>0.11647062635148669</v>
      </c>
    </row>
    <row r="856" spans="9:10">
      <c r="I856" s="94">
        <f t="shared" si="32"/>
        <v>12.074000000000526</v>
      </c>
      <c r="J856" s="173">
        <f t="shared" si="33"/>
        <v>0.11435448105535204</v>
      </c>
    </row>
    <row r="857" spans="9:10">
      <c r="I857" s="94">
        <f t="shared" si="32"/>
        <v>12.076000000000526</v>
      </c>
      <c r="J857" s="173">
        <f t="shared" si="33"/>
        <v>0.11226959834601581</v>
      </c>
    </row>
    <row r="858" spans="9:10">
      <c r="I858" s="94">
        <f t="shared" si="32"/>
        <v>12.078000000000527</v>
      </c>
      <c r="J858" s="173">
        <f t="shared" si="33"/>
        <v>0.11021567267551871</v>
      </c>
    </row>
    <row r="859" spans="9:10">
      <c r="I859" s="94">
        <f t="shared" si="32"/>
        <v>12.080000000000528</v>
      </c>
      <c r="J859" s="173">
        <f t="shared" si="33"/>
        <v>0.10819239818699733</v>
      </c>
    </row>
    <row r="860" spans="9:10">
      <c r="I860" s="94">
        <f t="shared" si="32"/>
        <v>12.082000000000528</v>
      </c>
      <c r="J860" s="173">
        <f t="shared" si="33"/>
        <v>0.10619946879791269</v>
      </c>
    </row>
    <row r="861" spans="9:10">
      <c r="I861" s="94">
        <f t="shared" si="32"/>
        <v>12.084000000000529</v>
      </c>
      <c r="J861" s="173">
        <f t="shared" si="33"/>
        <v>0.10423657828182456</v>
      </c>
    </row>
    <row r="862" spans="9:10">
      <c r="I862" s="94">
        <f t="shared" si="32"/>
        <v>12.08600000000053</v>
      </c>
      <c r="J862" s="173">
        <f t="shared" si="33"/>
        <v>0.1023034203487084</v>
      </c>
    </row>
    <row r="863" spans="9:10">
      <c r="I863" s="94">
        <f t="shared" si="32"/>
        <v>12.08800000000053</v>
      </c>
      <c r="J863" s="173">
        <f t="shared" si="33"/>
        <v>0.10039968872381012</v>
      </c>
    </row>
    <row r="864" spans="9:10">
      <c r="I864" s="94">
        <f t="shared" si="32"/>
        <v>12.090000000000531</v>
      </c>
      <c r="J864" s="173">
        <f t="shared" si="33"/>
        <v>9.8525077225036145E-2</v>
      </c>
    </row>
    <row r="865" spans="9:10">
      <c r="I865" s="94">
        <f t="shared" si="32"/>
        <v>12.092000000000532</v>
      </c>
      <c r="J865" s="173">
        <f t="shared" si="33"/>
        <v>9.6679279838876545E-2</v>
      </c>
    </row>
    <row r="866" spans="9:10">
      <c r="I866" s="94">
        <f t="shared" si="32"/>
        <v>12.094000000000532</v>
      </c>
      <c r="J866" s="173">
        <f t="shared" si="33"/>
        <v>9.4861990794859477E-2</v>
      </c>
    </row>
    <row r="867" spans="9:10">
      <c r="I867" s="94">
        <f t="shared" si="32"/>
        <v>12.096000000000533</v>
      </c>
      <c r="J867" s="173">
        <f t="shared" si="33"/>
        <v>9.3072904638536152E-2</v>
      </c>
    </row>
    <row r="868" spans="9:10">
      <c r="I868" s="94">
        <f t="shared" si="32"/>
        <v>12.098000000000534</v>
      </c>
      <c r="J868" s="173">
        <f t="shared" si="33"/>
        <v>9.1311716302995852E-2</v>
      </c>
    </row>
    <row r="869" spans="9:10">
      <c r="I869" s="94">
        <f t="shared" si="32"/>
        <v>12.100000000000534</v>
      </c>
      <c r="J869" s="173">
        <f t="shared" si="33"/>
        <v>8.9578121178912104E-2</v>
      </c>
    </row>
    <row r="870" spans="9:10">
      <c r="I870" s="94">
        <f t="shared" si="32"/>
        <v>12.102000000000535</v>
      </c>
      <c r="J870" s="173">
        <f t="shared" si="33"/>
        <v>8.7871815183120025E-2</v>
      </c>
    </row>
    <row r="871" spans="9:10">
      <c r="I871" s="94">
        <f t="shared" si="32"/>
        <v>12.104000000000536</v>
      </c>
      <c r="J871" s="173">
        <f t="shared" si="33"/>
        <v>8.6192494825727606E-2</v>
      </c>
    </row>
    <row r="872" spans="9:10">
      <c r="I872" s="94">
        <f t="shared" si="32"/>
        <v>12.106000000000536</v>
      </c>
      <c r="J872" s="173">
        <f t="shared" si="33"/>
        <v>8.4539857275762284E-2</v>
      </c>
    </row>
    <row r="873" spans="9:10">
      <c r="I873" s="94">
        <f t="shared" si="32"/>
        <v>12.108000000000537</v>
      </c>
      <c r="J873" s="173">
        <f t="shared" si="33"/>
        <v>8.2913600425356809E-2</v>
      </c>
    </row>
    <row r="874" spans="9:10">
      <c r="I874" s="94">
        <f t="shared" si="32"/>
        <v>12.110000000000538</v>
      </c>
      <c r="J874" s="173">
        <f t="shared" si="33"/>
        <v>8.1313422952476636E-2</v>
      </c>
    </row>
    <row r="875" spans="9:10">
      <c r="I875" s="94">
        <f t="shared" si="32"/>
        <v>12.112000000000538</v>
      </c>
      <c r="J875" s="173">
        <f t="shared" si="33"/>
        <v>7.9739024382194268E-2</v>
      </c>
    </row>
    <row r="876" spans="9:10">
      <c r="I876" s="94">
        <f t="shared" si="32"/>
        <v>12.114000000000539</v>
      </c>
      <c r="J876" s="173">
        <f t="shared" si="33"/>
        <v>7.8190105146513963E-2</v>
      </c>
    </row>
    <row r="877" spans="9:10">
      <c r="I877" s="94">
        <f t="shared" si="32"/>
        <v>12.11600000000054</v>
      </c>
      <c r="J877" s="173">
        <f t="shared" si="33"/>
        <v>7.6666366642753239E-2</v>
      </c>
    </row>
    <row r="878" spans="9:10">
      <c r="I878" s="94">
        <f t="shared" si="32"/>
        <v>12.11800000000054</v>
      </c>
      <c r="J878" s="173">
        <f t="shared" si="33"/>
        <v>7.5167511290485753E-2</v>
      </c>
    </row>
    <row r="879" spans="9:10">
      <c r="I879" s="94">
        <f t="shared" si="32"/>
        <v>12.120000000000541</v>
      </c>
      <c r="J879" s="173">
        <f t="shared" si="33"/>
        <v>7.369324258705269E-2</v>
      </c>
    </row>
    <row r="880" spans="9:10">
      <c r="I880" s="94">
        <f t="shared" si="32"/>
        <v>12.122000000000542</v>
      </c>
      <c r="J880" s="173">
        <f t="shared" si="33"/>
        <v>7.224326516164932E-2</v>
      </c>
    </row>
    <row r="881" spans="9:10">
      <c r="I881" s="94">
        <f t="shared" si="32"/>
        <v>12.124000000000542</v>
      </c>
      <c r="J881" s="173">
        <f t="shared" si="33"/>
        <v>7.081728482799339E-2</v>
      </c>
    </row>
    <row r="882" spans="9:10">
      <c r="I882" s="94">
        <f t="shared" si="32"/>
        <v>12.126000000000543</v>
      </c>
      <c r="J882" s="173">
        <f t="shared" si="33"/>
        <v>6.9415008635584058E-2</v>
      </c>
    </row>
    <row r="883" spans="9:10">
      <c r="I883" s="94">
        <f t="shared" si="32"/>
        <v>12.128000000000544</v>
      </c>
      <c r="J883" s="173">
        <f t="shared" si="33"/>
        <v>6.8036144919558977E-2</v>
      </c>
    </row>
    <row r="884" spans="9:10">
      <c r="I884" s="94">
        <f t="shared" si="32"/>
        <v>12.130000000000544</v>
      </c>
      <c r="J884" s="173">
        <f t="shared" si="33"/>
        <v>6.6680403349158368E-2</v>
      </c>
    </row>
    <row r="885" spans="9:10">
      <c r="I885" s="94">
        <f t="shared" si="32"/>
        <v>12.132000000000545</v>
      </c>
      <c r="J885" s="173">
        <f t="shared" si="33"/>
        <v>6.5347494974805492E-2</v>
      </c>
    </row>
    <row r="886" spans="9:10">
      <c r="I886" s="94">
        <f t="shared" si="32"/>
        <v>12.134000000000546</v>
      </c>
      <c r="J886" s="173">
        <f t="shared" si="33"/>
        <v>6.4037132273812747E-2</v>
      </c>
    </row>
    <row r="887" spans="9:10">
      <c r="I887" s="94">
        <f t="shared" si="32"/>
        <v>12.136000000000546</v>
      </c>
      <c r="J887" s="173">
        <f t="shared" si="33"/>
        <v>6.2749029194723596E-2</v>
      </c>
    </row>
    <row r="888" spans="9:10">
      <c r="I888" s="94">
        <f t="shared" si="32"/>
        <v>12.138000000000547</v>
      </c>
      <c r="J888" s="173">
        <f t="shared" si="33"/>
        <v>6.148290120030088E-2</v>
      </c>
    </row>
    <row r="889" spans="9:10">
      <c r="I889" s="94">
        <f t="shared" si="32"/>
        <v>12.140000000000548</v>
      </c>
      <c r="J889" s="173">
        <f t="shared" si="33"/>
        <v>6.0238465309171985E-2</v>
      </c>
    </row>
    <row r="890" spans="9:10">
      <c r="I890" s="94">
        <f t="shared" si="32"/>
        <v>12.142000000000548</v>
      </c>
      <c r="J890" s="173">
        <f t="shared" si="33"/>
        <v>5.9015440136142142E-2</v>
      </c>
    </row>
    <row r="891" spans="9:10">
      <c r="I891" s="94">
        <f t="shared" si="32"/>
        <v>12.144000000000549</v>
      </c>
      <c r="J891" s="173">
        <f t="shared" si="33"/>
        <v>5.7813545931187815E-2</v>
      </c>
    </row>
    <row r="892" spans="9:10">
      <c r="I892" s="94">
        <f t="shared" si="32"/>
        <v>12.14600000000055</v>
      </c>
      <c r="J892" s="173">
        <f t="shared" si="33"/>
        <v>5.6632504617141463E-2</v>
      </c>
    </row>
    <row r="893" spans="9:10">
      <c r="I893" s="94">
        <f t="shared" si="32"/>
        <v>12.14800000000055</v>
      </c>
      <c r="J893" s="173">
        <f t="shared" si="33"/>
        <v>5.5472039826080191E-2</v>
      </c>
    </row>
    <row r="894" spans="9:10">
      <c r="I894" s="94">
        <f t="shared" si="32"/>
        <v>12.150000000000551</v>
      </c>
      <c r="J894" s="173">
        <f t="shared" si="33"/>
        <v>5.433187693443111E-2</v>
      </c>
    </row>
    <row r="895" spans="9:10">
      <c r="I895" s="94">
        <f t="shared" si="32"/>
        <v>12.152000000000552</v>
      </c>
      <c r="J895" s="173">
        <f t="shared" si="33"/>
        <v>5.3211743096805826E-2</v>
      </c>
    </row>
    <row r="896" spans="9:10">
      <c r="I896" s="94">
        <f t="shared" si="32"/>
        <v>12.154000000000552</v>
      </c>
      <c r="J896" s="173">
        <f t="shared" si="33"/>
        <v>5.2111367278577493E-2</v>
      </c>
    </row>
    <row r="897" spans="9:10">
      <c r="I897" s="94">
        <f t="shared" si="32"/>
        <v>12.156000000000553</v>
      </c>
      <c r="J897" s="173">
        <f t="shared" si="33"/>
        <v>5.1030480287213832E-2</v>
      </c>
    </row>
    <row r="898" spans="9:10">
      <c r="I898" s="94">
        <f t="shared" si="32"/>
        <v>12.158000000000554</v>
      </c>
      <c r="J898" s="173">
        <f t="shared" si="33"/>
        <v>4.9968814802380128E-2</v>
      </c>
    </row>
    <row r="899" spans="9:10">
      <c r="I899" s="94">
        <f t="shared" si="32"/>
        <v>12.160000000000554</v>
      </c>
      <c r="J899" s="173">
        <f t="shared" si="33"/>
        <v>4.892610540482549E-2</v>
      </c>
    </row>
    <row r="900" spans="9:10">
      <c r="I900" s="94">
        <f t="shared" si="32"/>
        <v>12.162000000000555</v>
      </c>
      <c r="J900" s="173">
        <f t="shared" si="33"/>
        <v>4.7902088604067472E-2</v>
      </c>
    </row>
    <row r="901" spans="9:10">
      <c r="I901" s="94">
        <f t="shared" si="32"/>
        <v>12.164000000000556</v>
      </c>
      <c r="J901" s="173">
        <f t="shared" si="33"/>
        <v>4.6896502864889091E-2</v>
      </c>
    </row>
    <row r="902" spans="9:10">
      <c r="I902" s="94">
        <f t="shared" ref="I902:I965" si="34">I901+$J$65</f>
        <v>12.166000000000556</v>
      </c>
      <c r="J902" s="173">
        <f t="shared" ref="J902:J965" si="35">EXP(-((I902-$C$7)^2)/(2*$C$6^2))/(SQRT(2*PI())*$C$6)</f>
        <v>4.5909088632662853E-2</v>
      </c>
    </row>
    <row r="903" spans="9:10">
      <c r="I903" s="94">
        <f t="shared" si="34"/>
        <v>12.168000000000557</v>
      </c>
      <c r="J903" s="173">
        <f t="shared" si="35"/>
        <v>4.4939588357517074E-2</v>
      </c>
    </row>
    <row r="904" spans="9:10">
      <c r="I904" s="94">
        <f t="shared" si="34"/>
        <v>12.170000000000558</v>
      </c>
      <c r="J904" s="173">
        <f t="shared" si="35"/>
        <v>4.3987746517359337E-2</v>
      </c>
    </row>
    <row r="905" spans="9:10">
      <c r="I905" s="94">
        <f t="shared" si="34"/>
        <v>12.172000000000558</v>
      </c>
      <c r="J905" s="173">
        <f t="shared" si="35"/>
        <v>4.3053309639772518E-2</v>
      </c>
    </row>
    <row r="906" spans="9:10">
      <c r="I906" s="94">
        <f t="shared" si="34"/>
        <v>12.174000000000559</v>
      </c>
      <c r="J906" s="173">
        <f t="shared" si="35"/>
        <v>4.2136026322798822E-2</v>
      </c>
    </row>
    <row r="907" spans="9:10">
      <c r="I907" s="94">
        <f t="shared" si="34"/>
        <v>12.17600000000056</v>
      </c>
      <c r="J907" s="173">
        <f t="shared" si="35"/>
        <v>4.1235647254627528E-2</v>
      </c>
    </row>
    <row r="908" spans="9:10">
      <c r="I908" s="94">
        <f t="shared" si="34"/>
        <v>12.17800000000056</v>
      </c>
      <c r="J908" s="173">
        <f t="shared" si="35"/>
        <v>4.0351925232202233E-2</v>
      </c>
    </row>
    <row r="909" spans="9:10">
      <c r="I909" s="94">
        <f t="shared" si="34"/>
        <v>12.180000000000561</v>
      </c>
      <c r="J909" s="173">
        <f t="shared" si="35"/>
        <v>3.9484615178763526E-2</v>
      </c>
    </row>
    <row r="910" spans="9:10">
      <c r="I910" s="94">
        <f t="shared" si="34"/>
        <v>12.182000000000562</v>
      </c>
      <c r="J910" s="173">
        <f t="shared" si="35"/>
        <v>3.8633474160343205E-2</v>
      </c>
    </row>
    <row r="911" spans="9:10">
      <c r="I911" s="94">
        <f t="shared" si="34"/>
        <v>12.184000000000562</v>
      </c>
      <c r="J911" s="173">
        <f t="shared" si="35"/>
        <v>3.779826140122626E-2</v>
      </c>
    </row>
    <row r="912" spans="9:10">
      <c r="I912" s="94">
        <f t="shared" si="34"/>
        <v>12.186000000000563</v>
      </c>
      <c r="J912" s="173">
        <f t="shared" si="35"/>
        <v>3.6978738298396777E-2</v>
      </c>
    </row>
    <row r="913" spans="9:10">
      <c r="I913" s="94">
        <f t="shared" si="34"/>
        <v>12.188000000000564</v>
      </c>
      <c r="J913" s="173">
        <f t="shared" si="35"/>
        <v>3.6174668434984548E-2</v>
      </c>
    </row>
    <row r="914" spans="9:10">
      <c r="I914" s="94">
        <f t="shared" si="34"/>
        <v>12.190000000000564</v>
      </c>
      <c r="J914" s="173">
        <f t="shared" si="35"/>
        <v>3.5385817592728422E-2</v>
      </c>
    </row>
    <row r="915" spans="9:10">
      <c r="I915" s="94">
        <f t="shared" si="34"/>
        <v>12.192000000000565</v>
      </c>
      <c r="J915" s="173">
        <f t="shared" si="35"/>
        <v>3.4611953763473216E-2</v>
      </c>
    </row>
    <row r="916" spans="9:10">
      <c r="I916" s="94">
        <f t="shared" si="34"/>
        <v>12.194000000000566</v>
      </c>
      <c r="J916" s="173">
        <f t="shared" si="35"/>
        <v>3.385284715971703E-2</v>
      </c>
    </row>
    <row r="917" spans="9:10">
      <c r="I917" s="94">
        <f t="shared" si="34"/>
        <v>12.196000000000566</v>
      </c>
      <c r="J917" s="173">
        <f t="shared" si="35"/>
        <v>3.3108270224225141E-2</v>
      </c>
    </row>
    <row r="918" spans="9:10">
      <c r="I918" s="94">
        <f t="shared" si="34"/>
        <v>12.198000000000567</v>
      </c>
      <c r="J918" s="173">
        <f t="shared" si="35"/>
        <v>3.2377997638727847E-2</v>
      </c>
    </row>
    <row r="919" spans="9:10">
      <c r="I919" s="94">
        <f t="shared" si="34"/>
        <v>12.200000000000568</v>
      </c>
      <c r="J919" s="173">
        <f t="shared" si="35"/>
        <v>3.1661806331718535E-2</v>
      </c>
    </row>
    <row r="920" spans="9:10">
      <c r="I920" s="94">
        <f t="shared" si="34"/>
        <v>12.202000000000568</v>
      </c>
      <c r="J920" s="173">
        <f t="shared" si="35"/>
        <v>3.0959475485369127E-2</v>
      </c>
    </row>
    <row r="921" spans="9:10">
      <c r="I921" s="94">
        <f t="shared" si="34"/>
        <v>12.204000000000569</v>
      </c>
      <c r="J921" s="173">
        <f t="shared" si="35"/>
        <v>3.0270786541579654E-2</v>
      </c>
    </row>
    <row r="922" spans="9:10">
      <c r="I922" s="94">
        <f t="shared" si="34"/>
        <v>12.20600000000057</v>
      </c>
      <c r="J922" s="173">
        <f t="shared" si="35"/>
        <v>2.9595523207178707E-2</v>
      </c>
    </row>
    <row r="923" spans="9:10">
      <c r="I923" s="94">
        <f t="shared" si="34"/>
        <v>12.20800000000057</v>
      </c>
      <c r="J923" s="173">
        <f t="shared" si="35"/>
        <v>2.8933471458291768E-2</v>
      </c>
    </row>
    <row r="924" spans="9:10">
      <c r="I924" s="94">
        <f t="shared" si="34"/>
        <v>12.210000000000571</v>
      </c>
      <c r="J924" s="173">
        <f t="shared" si="35"/>
        <v>2.8284419543894306E-2</v>
      </c>
    </row>
    <row r="925" spans="9:10">
      <c r="I925" s="94">
        <f t="shared" si="34"/>
        <v>12.212000000000572</v>
      </c>
      <c r="J925" s="173">
        <f t="shared" si="35"/>
        <v>2.7648157988566138E-2</v>
      </c>
    </row>
    <row r="926" spans="9:10">
      <c r="I926" s="94">
        <f t="shared" si="34"/>
        <v>12.214000000000572</v>
      </c>
      <c r="J926" s="173">
        <f t="shared" si="35"/>
        <v>2.7024479594464475E-2</v>
      </c>
    </row>
    <row r="927" spans="9:10">
      <c r="I927" s="94">
        <f t="shared" si="34"/>
        <v>12.216000000000573</v>
      </c>
      <c r="J927" s="173">
        <f t="shared" si="35"/>
        <v>2.6413179442531718E-2</v>
      </c>
    </row>
    <row r="928" spans="9:10">
      <c r="I928" s="94">
        <f t="shared" si="34"/>
        <v>12.218000000000574</v>
      </c>
      <c r="J928" s="173">
        <f t="shared" si="35"/>
        <v>2.5814054892955469E-2</v>
      </c>
    </row>
    <row r="929" spans="9:10">
      <c r="I929" s="94">
        <f t="shared" si="34"/>
        <v>12.220000000000574</v>
      </c>
      <c r="J929" s="173">
        <f t="shared" si="35"/>
        <v>2.5226905584896785E-2</v>
      </c>
    </row>
    <row r="930" spans="9:10">
      <c r="I930" s="94">
        <f t="shared" si="34"/>
        <v>12.222000000000575</v>
      </c>
      <c r="J930" s="173">
        <f t="shared" si="35"/>
        <v>2.4651533435503869E-2</v>
      </c>
    </row>
    <row r="931" spans="9:10">
      <c r="I931" s="94">
        <f t="shared" si="34"/>
        <v>12.224000000000576</v>
      </c>
      <c r="J931" s="173">
        <f t="shared" si="35"/>
        <v>2.4087742638227532E-2</v>
      </c>
    </row>
    <row r="932" spans="9:10">
      <c r="I932" s="94">
        <f t="shared" si="34"/>
        <v>12.226000000000576</v>
      </c>
      <c r="J932" s="173">
        <f t="shared" si="35"/>
        <v>2.3535339660454811E-2</v>
      </c>
    </row>
    <row r="933" spans="9:10">
      <c r="I933" s="94">
        <f t="shared" si="34"/>
        <v>12.228000000000577</v>
      </c>
      <c r="J933" s="173">
        <f t="shared" si="35"/>
        <v>2.2994133240477631E-2</v>
      </c>
    </row>
    <row r="934" spans="9:10">
      <c r="I934" s="94">
        <f t="shared" si="34"/>
        <v>12.230000000000578</v>
      </c>
      <c r="J934" s="173">
        <f t="shared" si="35"/>
        <v>2.2463934383812278E-2</v>
      </c>
    </row>
    <row r="935" spans="9:10">
      <c r="I935" s="94">
        <f t="shared" si="34"/>
        <v>12.232000000000578</v>
      </c>
      <c r="J935" s="173">
        <f t="shared" si="35"/>
        <v>2.1944556358886549E-2</v>
      </c>
    </row>
    <row r="936" spans="9:10">
      <c r="I936" s="94">
        <f t="shared" si="34"/>
        <v>12.234000000000579</v>
      </c>
      <c r="J936" s="173">
        <f t="shared" si="35"/>
        <v>2.1435814692110394E-2</v>
      </c>
    </row>
    <row r="937" spans="9:10">
      <c r="I937" s="94">
        <f t="shared" si="34"/>
        <v>12.23600000000058</v>
      </c>
      <c r="J937" s="173">
        <f t="shared" si="35"/>
        <v>2.0937527162346141E-2</v>
      </c>
    </row>
    <row r="938" spans="9:10">
      <c r="I938" s="94">
        <f t="shared" si="34"/>
        <v>12.23800000000058</v>
      </c>
      <c r="J938" s="173">
        <f t="shared" si="35"/>
        <v>2.0449513794794514E-2</v>
      </c>
    </row>
    <row r="939" spans="9:10">
      <c r="I939" s="94">
        <f t="shared" si="34"/>
        <v>12.240000000000581</v>
      </c>
      <c r="J939" s="173">
        <f t="shared" si="35"/>
        <v>1.9971596854312105E-2</v>
      </c>
    </row>
    <row r="940" spans="9:10">
      <c r="I940" s="94">
        <f t="shared" si="34"/>
        <v>12.242000000000582</v>
      </c>
      <c r="J940" s="173">
        <f t="shared" si="35"/>
        <v>1.9503600838176094E-2</v>
      </c>
    </row>
    <row r="941" spans="9:10">
      <c r="I941" s="94">
        <f t="shared" si="34"/>
        <v>12.244000000000582</v>
      </c>
      <c r="J941" s="173">
        <f t="shared" si="35"/>
        <v>1.9045352468311974E-2</v>
      </c>
    </row>
    <row r="942" spans="9:10">
      <c r="I942" s="94">
        <f t="shared" si="34"/>
        <v>12.246000000000583</v>
      </c>
      <c r="J942" s="173">
        <f t="shared" si="35"/>
        <v>1.8596680682999477E-2</v>
      </c>
    </row>
    <row r="943" spans="9:10">
      <c r="I943" s="94">
        <f t="shared" si="34"/>
        <v>12.248000000000584</v>
      </c>
      <c r="J943" s="173">
        <f t="shared" si="35"/>
        <v>1.8157416628072458E-2</v>
      </c>
    </row>
    <row r="944" spans="9:10">
      <c r="I944" s="94">
        <f t="shared" si="34"/>
        <v>12.250000000000584</v>
      </c>
      <c r="J944" s="173">
        <f t="shared" si="35"/>
        <v>1.7727393647627706E-2</v>
      </c>
    </row>
    <row r="945" spans="9:10">
      <c r="I945" s="94">
        <f t="shared" si="34"/>
        <v>12.252000000000585</v>
      </c>
      <c r="J945" s="173">
        <f t="shared" si="35"/>
        <v>1.7306447274257834E-2</v>
      </c>
    </row>
    <row r="946" spans="9:10">
      <c r="I946" s="94">
        <f t="shared" si="34"/>
        <v>12.254000000000586</v>
      </c>
      <c r="J946" s="173">
        <f t="shared" si="35"/>
        <v>1.689441521882323E-2</v>
      </c>
    </row>
    <row r="947" spans="9:10">
      <c r="I947" s="94">
        <f t="shared" si="34"/>
        <v>12.256000000000586</v>
      </c>
      <c r="J947" s="173">
        <f t="shared" si="35"/>
        <v>1.6491137359777839E-2</v>
      </c>
    </row>
    <row r="948" spans="9:10">
      <c r="I948" s="94">
        <f t="shared" si="34"/>
        <v>12.258000000000587</v>
      </c>
      <c r="J948" s="173">
        <f t="shared" si="35"/>
        <v>1.609645573206343E-2</v>
      </c>
    </row>
    <row r="949" spans="9:10">
      <c r="I949" s="94">
        <f t="shared" si="34"/>
        <v>12.260000000000588</v>
      </c>
      <c r="J949" s="173">
        <f t="shared" si="35"/>
        <v>1.5710214515586834E-2</v>
      </c>
    </row>
    <row r="950" spans="9:10">
      <c r="I950" s="94">
        <f t="shared" si="34"/>
        <v>12.262000000000588</v>
      </c>
      <c r="J950" s="173">
        <f t="shared" si="35"/>
        <v>1.5332260023294455E-2</v>
      </c>
    </row>
    <row r="951" spans="9:10">
      <c r="I951" s="94">
        <f t="shared" si="34"/>
        <v>12.264000000000589</v>
      </c>
      <c r="J951" s="173">
        <f t="shared" si="35"/>
        <v>1.4962440688858261E-2</v>
      </c>
    </row>
    <row r="952" spans="9:10">
      <c r="I952" s="94">
        <f t="shared" si="34"/>
        <v>12.26600000000059</v>
      </c>
      <c r="J952" s="173">
        <f t="shared" si="35"/>
        <v>1.4600607053987216E-2</v>
      </c>
    </row>
    <row r="953" spans="9:10">
      <c r="I953" s="94">
        <f t="shared" si="34"/>
        <v>12.26800000000059</v>
      </c>
      <c r="J953" s="173">
        <f t="shared" si="35"/>
        <v>1.4246611755377973E-2</v>
      </c>
    </row>
    <row r="954" spans="9:10">
      <c r="I954" s="94">
        <f t="shared" si="34"/>
        <v>12.270000000000591</v>
      </c>
      <c r="J954" s="173">
        <f t="shared" si="35"/>
        <v>1.3900309511318529E-2</v>
      </c>
    </row>
    <row r="955" spans="9:10">
      <c r="I955" s="94">
        <f t="shared" si="34"/>
        <v>12.272000000000592</v>
      </c>
      <c r="J955" s="173">
        <f t="shared" si="35"/>
        <v>1.3561557107958182E-2</v>
      </c>
    </row>
    <row r="956" spans="9:10">
      <c r="I956" s="94">
        <f t="shared" si="34"/>
        <v>12.274000000000592</v>
      </c>
      <c r="J956" s="173">
        <f t="shared" si="35"/>
        <v>1.3230213385257341E-2</v>
      </c>
    </row>
    <row r="957" spans="9:10">
      <c r="I957" s="94">
        <f t="shared" si="34"/>
        <v>12.276000000000593</v>
      </c>
      <c r="J957" s="173">
        <f t="shared" si="35"/>
        <v>1.2906139222630002E-2</v>
      </c>
    </row>
    <row r="958" spans="9:10">
      <c r="I958" s="94">
        <f t="shared" si="34"/>
        <v>12.278000000000594</v>
      </c>
      <c r="J958" s="173">
        <f t="shared" si="35"/>
        <v>1.258919752429203E-2</v>
      </c>
    </row>
    <row r="959" spans="9:10">
      <c r="I959" s="94">
        <f t="shared" si="34"/>
        <v>12.280000000000594</v>
      </c>
      <c r="J959" s="173">
        <f t="shared" si="35"/>
        <v>1.2279253204327874E-2</v>
      </c>
    </row>
    <row r="960" spans="9:10">
      <c r="I960" s="94">
        <f t="shared" si="34"/>
        <v>12.282000000000595</v>
      </c>
      <c r="J960" s="173">
        <f t="shared" si="35"/>
        <v>1.1976173171488445E-2</v>
      </c>
    </row>
    <row r="961" spans="9:10">
      <c r="I961" s="94">
        <f t="shared" si="34"/>
        <v>12.284000000000596</v>
      </c>
      <c r="J961" s="173">
        <f t="shared" si="35"/>
        <v>1.1679826313732281E-2</v>
      </c>
    </row>
    <row r="962" spans="9:10">
      <c r="I962" s="94">
        <f t="shared" si="34"/>
        <v>12.286000000000596</v>
      </c>
      <c r="J962" s="173">
        <f t="shared" si="35"/>
        <v>1.1390083482522335E-2</v>
      </c>
    </row>
    <row r="963" spans="9:10">
      <c r="I963" s="94">
        <f t="shared" si="34"/>
        <v>12.288000000000597</v>
      </c>
      <c r="J963" s="173">
        <f t="shared" si="35"/>
        <v>1.1106817476890428E-2</v>
      </c>
    </row>
    <row r="964" spans="9:10">
      <c r="I964" s="94">
        <f t="shared" si="34"/>
        <v>12.290000000000598</v>
      </c>
      <c r="J964" s="173">
        <f t="shared" si="35"/>
        <v>1.0829903027280981E-2</v>
      </c>
    </row>
    <row r="965" spans="9:10">
      <c r="I965" s="94">
        <f t="shared" si="34"/>
        <v>12.292000000000598</v>
      </c>
      <c r="J965" s="173">
        <f t="shared" si="35"/>
        <v>1.0559216779185733E-2</v>
      </c>
    </row>
    <row r="966" spans="9:10">
      <c r="I966" s="94">
        <f t="shared" ref="I966:I1029" si="36">I965+$J$65</f>
        <v>12.294000000000599</v>
      </c>
      <c r="J966" s="173">
        <f t="shared" ref="J966:J1029" si="37">EXP(-((I966-$C$7)^2)/(2*$C$6^2))/(SQRT(2*PI())*$C$6)</f>
        <v>1.0294637276580924E-2</v>
      </c>
    </row>
    <row r="967" spans="9:10">
      <c r="I967" s="94">
        <f t="shared" si="36"/>
        <v>12.2960000000006</v>
      </c>
      <c r="J967" s="173">
        <f t="shared" si="37"/>
        <v>1.0036044945177925E-2</v>
      </c>
    </row>
    <row r="968" spans="9:10">
      <c r="I968" s="94">
        <f t="shared" si="36"/>
        <v>12.2980000000006</v>
      </c>
      <c r="J968" s="173">
        <f t="shared" si="37"/>
        <v>9.7833220754986079E-3</v>
      </c>
    </row>
    <row r="969" spans="9:10">
      <c r="I969" s="94">
        <f t="shared" si="36"/>
        <v>12.300000000000601</v>
      </c>
      <c r="J969" s="173">
        <f t="shared" si="37"/>
        <v>9.5363528057859949E-3</v>
      </c>
    </row>
    <row r="970" spans="9:10">
      <c r="I970" s="94">
        <f t="shared" si="36"/>
        <v>12.302000000000602</v>
      </c>
      <c r="J970" s="173">
        <f t="shared" si="37"/>
        <v>9.2950231047610361E-3</v>
      </c>
    </row>
    <row r="971" spans="9:10">
      <c r="I971" s="94">
        <f t="shared" si="36"/>
        <v>12.304000000000602</v>
      </c>
      <c r="J971" s="173">
        <f t="shared" si="37"/>
        <v>9.0592207542357136E-3</v>
      </c>
    </row>
    <row r="972" spans="9:10">
      <c r="I972" s="94">
        <f t="shared" si="36"/>
        <v>12.306000000000603</v>
      </c>
      <c r="J972" s="173">
        <f t="shared" si="37"/>
        <v>8.8288353315929182E-3</v>
      </c>
    </row>
    <row r="973" spans="9:10">
      <c r="I973" s="94">
        <f t="shared" si="36"/>
        <v>12.308000000000604</v>
      </c>
      <c r="J973" s="173">
        <f t="shared" si="37"/>
        <v>8.6037581921428602E-3</v>
      </c>
    </row>
    <row r="974" spans="9:10">
      <c r="I974" s="94">
        <f t="shared" si="36"/>
        <v>12.310000000000604</v>
      </c>
      <c r="J974" s="173">
        <f t="shared" si="37"/>
        <v>8.3838824513660978E-3</v>
      </c>
    </row>
    <row r="975" spans="9:10">
      <c r="I975" s="94">
        <f t="shared" si="36"/>
        <v>12.312000000000605</v>
      </c>
      <c r="J975" s="173">
        <f t="shared" si="37"/>
        <v>8.1691029670525432E-3</v>
      </c>
    </row>
    <row r="976" spans="9:10">
      <c r="I976" s="94">
        <f t="shared" si="36"/>
        <v>12.314000000000606</v>
      </c>
      <c r="J976" s="173">
        <f t="shared" si="37"/>
        <v>7.9593163213460723E-3</v>
      </c>
    </row>
    <row r="977" spans="9:10">
      <c r="I977" s="94">
        <f t="shared" si="36"/>
        <v>12.316000000000606</v>
      </c>
      <c r="J977" s="173">
        <f t="shared" si="37"/>
        <v>7.7544208027038649E-3</v>
      </c>
    </row>
    <row r="978" spans="9:10">
      <c r="I978" s="94">
        <f t="shared" si="36"/>
        <v>12.318000000000607</v>
      </c>
      <c r="J978" s="173">
        <f t="shared" si="37"/>
        <v>7.5543163877794571E-3</v>
      </c>
    </row>
    <row r="979" spans="9:10">
      <c r="I979" s="94">
        <f t="shared" si="36"/>
        <v>12.320000000000608</v>
      </c>
      <c r="J979" s="173">
        <f t="shared" si="37"/>
        <v>7.3589047232384373E-3</v>
      </c>
    </row>
    <row r="980" spans="9:10">
      <c r="I980" s="94">
        <f t="shared" si="36"/>
        <v>12.322000000000608</v>
      </c>
      <c r="J980" s="173">
        <f t="shared" si="37"/>
        <v>7.1680891075153238E-3</v>
      </c>
    </row>
    <row r="981" spans="9:10">
      <c r="I981" s="94">
        <f t="shared" si="36"/>
        <v>12.324000000000609</v>
      </c>
      <c r="J981" s="173">
        <f t="shared" si="37"/>
        <v>6.9817744725201311E-3</v>
      </c>
    </row>
    <row r="982" spans="9:10">
      <c r="I982" s="94">
        <f t="shared" si="36"/>
        <v>12.32600000000061</v>
      </c>
      <c r="J982" s="173">
        <f t="shared" si="37"/>
        <v>6.7998673653027406E-3</v>
      </c>
    </row>
    <row r="983" spans="9:10">
      <c r="I983" s="94">
        <f t="shared" si="36"/>
        <v>12.32800000000061</v>
      </c>
      <c r="J983" s="173">
        <f t="shared" si="37"/>
        <v>6.6222759296832648E-3</v>
      </c>
    </row>
    <row r="984" spans="9:10">
      <c r="I984" s="94">
        <f t="shared" si="36"/>
        <v>12.330000000000611</v>
      </c>
      <c r="J984" s="173">
        <f t="shared" si="37"/>
        <v>6.4489098878561576E-3</v>
      </c>
    </row>
    <row r="985" spans="9:10">
      <c r="I985" s="94">
        <f t="shared" si="36"/>
        <v>12.332000000000612</v>
      </c>
      <c r="J985" s="173">
        <f t="shared" si="37"/>
        <v>6.2796805219757362E-3</v>
      </c>
    </row>
    <row r="986" spans="9:10">
      <c r="I986" s="94">
        <f t="shared" si="36"/>
        <v>12.334000000000612</v>
      </c>
      <c r="J986" s="173">
        <f t="shared" si="37"/>
        <v>6.1145006557306019E-3</v>
      </c>
    </row>
    <row r="987" spans="9:10">
      <c r="I987" s="94">
        <f t="shared" si="36"/>
        <v>12.336000000000613</v>
      </c>
      <c r="J987" s="173">
        <f t="shared" si="37"/>
        <v>5.9532846359142176E-3</v>
      </c>
    </row>
    <row r="988" spans="9:10">
      <c r="I988" s="94">
        <f t="shared" si="36"/>
        <v>12.338000000000614</v>
      </c>
      <c r="J988" s="173">
        <f t="shared" si="37"/>
        <v>5.7959483139987328E-3</v>
      </c>
    </row>
    <row r="989" spans="9:10">
      <c r="I989" s="94">
        <f t="shared" si="36"/>
        <v>12.340000000000614</v>
      </c>
      <c r="J989" s="173">
        <f t="shared" si="37"/>
        <v>5.6424090277189384E-3</v>
      </c>
    </row>
    <row r="990" spans="9:10">
      <c r="I990" s="94">
        <f t="shared" si="36"/>
        <v>12.342000000000615</v>
      </c>
      <c r="J990" s="173">
        <f t="shared" si="37"/>
        <v>5.492585582673082E-3</v>
      </c>
    </row>
    <row r="991" spans="9:10">
      <c r="I991" s="94">
        <f t="shared" si="36"/>
        <v>12.344000000000616</v>
      </c>
      <c r="J991" s="173">
        <f t="shared" si="37"/>
        <v>5.346398233947054E-3</v>
      </c>
    </row>
    <row r="992" spans="9:10">
      <c r="I992" s="94">
        <f t="shared" si="36"/>
        <v>12.346000000000616</v>
      </c>
      <c r="J992" s="173">
        <f t="shared" si="37"/>
        <v>5.2037686677682956E-3</v>
      </c>
    </row>
    <row r="993" spans="9:10">
      <c r="I993" s="94">
        <f t="shared" si="36"/>
        <v>12.348000000000617</v>
      </c>
      <c r="J993" s="173">
        <f t="shared" si="37"/>
        <v>5.064619983195579E-3</v>
      </c>
    </row>
    <row r="994" spans="9:10">
      <c r="I994" s="94">
        <f t="shared" si="36"/>
        <v>12.350000000000618</v>
      </c>
      <c r="J994" s="173">
        <f t="shared" si="37"/>
        <v>4.9288766738506615E-3</v>
      </c>
    </row>
    <row r="995" spans="9:10">
      <c r="I995" s="94">
        <f t="shared" si="36"/>
        <v>12.352000000000618</v>
      </c>
      <c r="J995" s="173">
        <f t="shared" si="37"/>
        <v>4.7964646096975965E-3</v>
      </c>
    </row>
    <row r="996" spans="9:10">
      <c r="I996" s="94">
        <f t="shared" si="36"/>
        <v>12.354000000000619</v>
      </c>
      <c r="J996" s="173">
        <f t="shared" si="37"/>
        <v>4.6673110188753366E-3</v>
      </c>
    </row>
    <row r="997" spans="9:10">
      <c r="I997" s="94">
        <f t="shared" si="36"/>
        <v>12.35600000000062</v>
      </c>
      <c r="J997" s="173">
        <f t="shared" si="37"/>
        <v>4.541344469589096E-3</v>
      </c>
    </row>
    <row r="998" spans="9:10">
      <c r="I998" s="94">
        <f t="shared" si="36"/>
        <v>12.35800000000062</v>
      </c>
      <c r="J998" s="173">
        <f t="shared" si="37"/>
        <v>4.4184948520657142E-3</v>
      </c>
    </row>
    <row r="999" spans="9:10">
      <c r="I999" s="94">
        <f t="shared" si="36"/>
        <v>12.360000000000621</v>
      </c>
      <c r="J999" s="173">
        <f t="shared" si="37"/>
        <v>4.2986933605781985E-3</v>
      </c>
    </row>
    <row r="1000" spans="9:10">
      <c r="I1000" s="94">
        <f t="shared" si="36"/>
        <v>12.362000000000622</v>
      </c>
      <c r="J1000" s="173">
        <f t="shared" si="37"/>
        <v>4.1818724755443145E-3</v>
      </c>
    </row>
    <row r="1001" spans="9:10">
      <c r="I1001" s="94">
        <f t="shared" si="36"/>
        <v>12.364000000000622</v>
      </c>
      <c r="J1001" s="173">
        <f t="shared" si="37"/>
        <v>4.0679659457040504E-3</v>
      </c>
    </row>
    <row r="1002" spans="9:10">
      <c r="I1002" s="94">
        <f t="shared" si="36"/>
        <v>12.366000000000623</v>
      </c>
      <c r="J1002" s="173">
        <f t="shared" si="37"/>
        <v>3.9569087703805366E-3</v>
      </c>
    </row>
    <row r="1003" spans="9:10">
      <c r="I1003" s="94">
        <f t="shared" si="36"/>
        <v>12.368000000000624</v>
      </c>
      <c r="J1003" s="173">
        <f t="shared" si="37"/>
        <v>3.848637181828912E-3</v>
      </c>
    </row>
    <row r="1004" spans="9:10">
      <c r="I1004" s="94">
        <f t="shared" si="36"/>
        <v>12.370000000000624</v>
      </c>
      <c r="J1004" s="173">
        <f t="shared" si="37"/>
        <v>3.7430886276773813E-3</v>
      </c>
    </row>
    <row r="1005" spans="9:10">
      <c r="I1005" s="94">
        <f t="shared" si="36"/>
        <v>12.372000000000625</v>
      </c>
      <c r="J1005" s="173">
        <f t="shared" si="37"/>
        <v>3.640201753464605E-3</v>
      </c>
    </row>
    <row r="1006" spans="9:10">
      <c r="I1006" s="94">
        <f t="shared" si="36"/>
        <v>12.374000000000626</v>
      </c>
      <c r="J1006" s="173">
        <f t="shared" si="37"/>
        <v>3.5399163852774442E-3</v>
      </c>
    </row>
    <row r="1007" spans="9:10">
      <c r="I1007" s="94">
        <f t="shared" si="36"/>
        <v>12.376000000000626</v>
      </c>
      <c r="J1007" s="173">
        <f t="shared" si="37"/>
        <v>3.4421735124928045E-3</v>
      </c>
    </row>
    <row r="1008" spans="9:10">
      <c r="I1008" s="94">
        <f t="shared" si="36"/>
        <v>12.378000000000627</v>
      </c>
      <c r="J1008" s="173">
        <f t="shared" si="37"/>
        <v>3.3469152706273411E-3</v>
      </c>
    </row>
    <row r="1009" spans="9:10">
      <c r="I1009" s="94">
        <f t="shared" si="36"/>
        <v>12.380000000000628</v>
      </c>
      <c r="J1009" s="173">
        <f t="shared" si="37"/>
        <v>3.2540849242984672E-3</v>
      </c>
    </row>
    <row r="1010" spans="9:10">
      <c r="I1010" s="94">
        <f t="shared" si="36"/>
        <v>12.382000000000629</v>
      </c>
      <c r="J1010" s="173">
        <f t="shared" si="37"/>
        <v>3.1636268503000913E-3</v>
      </c>
    </row>
    <row r="1011" spans="9:10">
      <c r="I1011" s="94">
        <f t="shared" si="36"/>
        <v>12.384000000000629</v>
      </c>
      <c r="J1011" s="173">
        <f t="shared" si="37"/>
        <v>3.0754865207963224E-3</v>
      </c>
    </row>
    <row r="1012" spans="9:10">
      <c r="I1012" s="94">
        <f t="shared" si="36"/>
        <v>12.38600000000063</v>
      </c>
      <c r="J1012" s="173">
        <f t="shared" si="37"/>
        <v>2.9896104866361886E-3</v>
      </c>
    </row>
    <row r="1013" spans="9:10">
      <c r="I1013" s="94">
        <f t="shared" si="36"/>
        <v>12.388000000000631</v>
      </c>
      <c r="J1013" s="173">
        <f t="shared" si="37"/>
        <v>2.9059463607923725E-3</v>
      </c>
    </row>
    <row r="1014" spans="9:10">
      <c r="I1014" s="94">
        <f t="shared" si="36"/>
        <v>12.390000000000631</v>
      </c>
      <c r="J1014" s="173">
        <f t="shared" si="37"/>
        <v>2.8244428019267606E-3</v>
      </c>
    </row>
    <row r="1015" spans="9:10">
      <c r="I1015" s="94">
        <f t="shared" si="36"/>
        <v>12.392000000000632</v>
      </c>
      <c r="J1015" s="173">
        <f t="shared" si="37"/>
        <v>2.745049498085456E-3</v>
      </c>
    </row>
    <row r="1016" spans="9:10">
      <c r="I1016" s="94">
        <f t="shared" si="36"/>
        <v>12.394000000000633</v>
      </c>
      <c r="J1016" s="173">
        <f t="shared" si="37"/>
        <v>2.6677171505258748E-3</v>
      </c>
    </row>
    <row r="1017" spans="9:10">
      <c r="I1017" s="94">
        <f t="shared" si="36"/>
        <v>12.396000000000633</v>
      </c>
      <c r="J1017" s="173">
        <f t="shared" si="37"/>
        <v>2.5923974576782592E-3</v>
      </c>
    </row>
    <row r="1018" spans="9:10">
      <c r="I1018" s="94">
        <f t="shared" si="36"/>
        <v>12.398000000000634</v>
      </c>
      <c r="J1018" s="173">
        <f t="shared" si="37"/>
        <v>2.5190430992439762E-3</v>
      </c>
    </row>
    <row r="1019" spans="9:10">
      <c r="I1019" s="94">
        <f t="shared" si="36"/>
        <v>12.400000000000635</v>
      </c>
      <c r="J1019" s="173">
        <f t="shared" si="37"/>
        <v>2.4476077204327248E-3</v>
      </c>
    </row>
    <row r="1020" spans="9:10">
      <c r="I1020" s="94">
        <f t="shared" si="36"/>
        <v>12.402000000000635</v>
      </c>
      <c r="J1020" s="173">
        <f t="shared" si="37"/>
        <v>2.3780459163406935E-3</v>
      </c>
    </row>
    <row r="1021" spans="9:10">
      <c r="I1021" s="94">
        <f t="shared" si="36"/>
        <v>12.404000000000636</v>
      </c>
      <c r="J1021" s="173">
        <f t="shared" si="37"/>
        <v>2.3103132164716276E-3</v>
      </c>
    </row>
    <row r="1022" spans="9:10">
      <c r="I1022" s="94">
        <f t="shared" si="36"/>
        <v>12.406000000000637</v>
      </c>
      <c r="J1022" s="173">
        <f t="shared" si="37"/>
        <v>2.2443660694025764E-3</v>
      </c>
    </row>
    <row r="1023" spans="9:10">
      <c r="I1023" s="94">
        <f t="shared" si="36"/>
        <v>12.408000000000637</v>
      </c>
      <c r="J1023" s="173">
        <f t="shared" si="37"/>
        <v>2.1801618275960424E-3</v>
      </c>
    </row>
    <row r="1024" spans="9:10">
      <c r="I1024" s="94">
        <f t="shared" si="36"/>
        <v>12.410000000000638</v>
      </c>
      <c r="J1024" s="173">
        <f t="shared" si="37"/>
        <v>2.1176587323600729E-3</v>
      </c>
    </row>
    <row r="1025" spans="9:10">
      <c r="I1025" s="94">
        <f t="shared" si="36"/>
        <v>12.412000000000639</v>
      </c>
      <c r="J1025" s="173">
        <f t="shared" si="37"/>
        <v>2.0568158989578097E-3</v>
      </c>
    </row>
    <row r="1026" spans="9:10">
      <c r="I1026" s="94">
        <f t="shared" si="36"/>
        <v>12.414000000000639</v>
      </c>
      <c r="J1026" s="173">
        <f t="shared" si="37"/>
        <v>1.9975933018678213E-3</v>
      </c>
    </row>
    <row r="1027" spans="9:10">
      <c r="I1027" s="94">
        <f t="shared" si="36"/>
        <v>12.41600000000064</v>
      </c>
      <c r="J1027" s="173">
        <f t="shared" si="37"/>
        <v>1.9399517601964896E-3</v>
      </c>
    </row>
    <row r="1028" spans="9:10">
      <c r="I1028" s="94">
        <f t="shared" si="36"/>
        <v>12.418000000000641</v>
      </c>
      <c r="J1028" s="173">
        <f t="shared" si="37"/>
        <v>1.8838529232435956E-3</v>
      </c>
    </row>
    <row r="1029" spans="9:10">
      <c r="I1029" s="94">
        <f t="shared" si="36"/>
        <v>12.420000000000641</v>
      </c>
      <c r="J1029" s="173">
        <f t="shared" si="37"/>
        <v>1.829259256222163E-3</v>
      </c>
    </row>
    <row r="1030" spans="9:10">
      <c r="I1030" s="94">
        <f t="shared" ref="I1030:I1068" si="38">I1029+$J$65</f>
        <v>12.422000000000642</v>
      </c>
      <c r="J1030" s="173">
        <f t="shared" ref="J1030:J1068" si="39">EXP(-((I1030-$C$7)^2)/(2*$C$6^2))/(SQRT(2*PI())*$C$6)</f>
        <v>1.7761340261335027E-3</v>
      </c>
    </row>
    <row r="1031" spans="9:10">
      <c r="I1031" s="94">
        <f t="shared" si="38"/>
        <v>12.424000000000643</v>
      </c>
      <c r="J1031" s="173">
        <f t="shared" si="39"/>
        <v>1.7244412877983253E-3</v>
      </c>
    </row>
    <row r="1032" spans="9:10">
      <c r="I1032" s="94">
        <f t="shared" si="38"/>
        <v>12.426000000000643</v>
      </c>
      <c r="J1032" s="173">
        <f t="shared" si="39"/>
        <v>1.6741458700446751E-3</v>
      </c>
    </row>
    <row r="1033" spans="9:10">
      <c r="I1033" s="94">
        <f t="shared" si="38"/>
        <v>12.428000000000644</v>
      </c>
      <c r="J1033" s="173">
        <f t="shared" si="39"/>
        <v>1.6252133620533666E-3</v>
      </c>
    </row>
    <row r="1034" spans="9:10">
      <c r="I1034" s="94">
        <f t="shared" si="38"/>
        <v>12.430000000000645</v>
      </c>
      <c r="J1034" s="173">
        <f t="shared" si="39"/>
        <v>1.5776100998614964E-3</v>
      </c>
    </row>
    <row r="1035" spans="9:10">
      <c r="I1035" s="94">
        <f t="shared" si="38"/>
        <v>12.432000000000645</v>
      </c>
      <c r="J1035" s="173">
        <f t="shared" si="39"/>
        <v>1.5313031530245339E-3</v>
      </c>
    </row>
    <row r="1036" spans="9:10">
      <c r="I1036" s="94">
        <f t="shared" si="38"/>
        <v>12.434000000000646</v>
      </c>
      <c r="J1036" s="173">
        <f t="shared" si="39"/>
        <v>1.4862603114374007E-3</v>
      </c>
    </row>
    <row r="1037" spans="9:10">
      <c r="I1037" s="94">
        <f t="shared" si="38"/>
        <v>12.436000000000647</v>
      </c>
      <c r="J1037" s="173">
        <f t="shared" si="39"/>
        <v>1.4424500723148638E-3</v>
      </c>
    </row>
    <row r="1038" spans="9:10">
      <c r="I1038" s="94">
        <f t="shared" si="38"/>
        <v>12.438000000000647</v>
      </c>
      <c r="J1038" s="173">
        <f t="shared" si="39"/>
        <v>1.3998416273314975E-3</v>
      </c>
    </row>
    <row r="1039" spans="9:10">
      <c r="I1039" s="94">
        <f t="shared" si="38"/>
        <v>12.440000000000648</v>
      </c>
      <c r="J1039" s="173">
        <f t="shared" si="39"/>
        <v>1.3584048499213825E-3</v>
      </c>
    </row>
    <row r="1040" spans="9:10">
      <c r="I1040" s="94">
        <f t="shared" si="38"/>
        <v>12.442000000000649</v>
      </c>
      <c r="J1040" s="173">
        <f t="shared" si="39"/>
        <v>1.3181102827376336E-3</v>
      </c>
    </row>
    <row r="1041" spans="9:10">
      <c r="I1041" s="94">
        <f t="shared" si="38"/>
        <v>12.444000000000649</v>
      </c>
      <c r="J1041" s="173">
        <f t="shared" si="39"/>
        <v>1.2789291252717936E-3</v>
      </c>
    </row>
    <row r="1042" spans="9:10">
      <c r="I1042" s="94">
        <f t="shared" si="38"/>
        <v>12.44600000000065</v>
      </c>
      <c r="J1042" s="173">
        <f t="shared" si="39"/>
        <v>1.2408332216330264E-3</v>
      </c>
    </row>
    <row r="1043" spans="9:10">
      <c r="I1043" s="94">
        <f t="shared" si="38"/>
        <v>12.448000000000651</v>
      </c>
      <c r="J1043" s="173">
        <f t="shared" si="39"/>
        <v>1.2037950484870014E-3</v>
      </c>
    </row>
    <row r="1044" spans="9:10">
      <c r="I1044" s="94">
        <f t="shared" si="38"/>
        <v>12.450000000000651</v>
      </c>
      <c r="J1044" s="173">
        <f t="shared" si="39"/>
        <v>1.1677877031542815E-3</v>
      </c>
    </row>
    <row r="1045" spans="9:10">
      <c r="I1045" s="94">
        <f t="shared" si="38"/>
        <v>12.452000000000652</v>
      </c>
      <c r="J1045" s="173">
        <f t="shared" si="39"/>
        <v>1.1327848918679746E-3</v>
      </c>
    </row>
    <row r="1046" spans="9:10">
      <c r="I1046" s="94">
        <f t="shared" si="38"/>
        <v>12.454000000000653</v>
      </c>
      <c r="J1046" s="173">
        <f t="shared" si="39"/>
        <v>1.0987609181903179E-3</v>
      </c>
    </row>
    <row r="1047" spans="9:10">
      <c r="I1047" s="94">
        <f t="shared" si="38"/>
        <v>12.456000000000653</v>
      </c>
      <c r="J1047" s="173">
        <f t="shared" si="39"/>
        <v>1.0656906715878355E-3</v>
      </c>
    </row>
    <row r="1048" spans="9:10">
      <c r="I1048" s="94">
        <f t="shared" si="38"/>
        <v>12.458000000000654</v>
      </c>
      <c r="J1048" s="173">
        <f t="shared" si="39"/>
        <v>1.0335496161646388E-3</v>
      </c>
    </row>
    <row r="1049" spans="9:10">
      <c r="I1049" s="94">
        <f t="shared" si="38"/>
        <v>12.460000000000655</v>
      </c>
      <c r="J1049" s="173">
        <f t="shared" si="39"/>
        <v>1.0023137795533658E-3</v>
      </c>
    </row>
    <row r="1050" spans="9:10">
      <c r="I1050" s="94">
        <f t="shared" si="38"/>
        <v>12.462000000000655</v>
      </c>
      <c r="J1050" s="173">
        <f t="shared" si="39"/>
        <v>9.7195974196323857E-4</v>
      </c>
    </row>
    <row r="1051" spans="9:10">
      <c r="I1051" s="94">
        <f t="shared" si="38"/>
        <v>12.464000000000656</v>
      </c>
      <c r="J1051" s="173">
        <f t="shared" si="39"/>
        <v>9.4246462538461514E-4</v>
      </c>
    </row>
    <row r="1052" spans="9:10">
      <c r="I1052" s="94">
        <f t="shared" si="38"/>
        <v>12.466000000000657</v>
      </c>
      <c r="J1052" s="173">
        <f t="shared" si="39"/>
        <v>9.1380608294941695E-4</v>
      </c>
    </row>
    <row r="1053" spans="9:10">
      <c r="I1053" s="94">
        <f t="shared" si="38"/>
        <v>12.468000000000657</v>
      </c>
      <c r="J1053" s="173">
        <f t="shared" si="39"/>
        <v>8.8596228844670631E-4</v>
      </c>
    </row>
    <row r="1054" spans="9:10">
      <c r="I1054" s="94">
        <f t="shared" si="38"/>
        <v>12.470000000000658</v>
      </c>
      <c r="J1054" s="173">
        <f t="shared" si="39"/>
        <v>8.5891192599269828E-4</v>
      </c>
    </row>
    <row r="1055" spans="9:10">
      <c r="I1055" s="94">
        <f t="shared" si="38"/>
        <v>12.472000000000659</v>
      </c>
      <c r="J1055" s="173">
        <f t="shared" si="39"/>
        <v>8.3263417985438861E-4</v>
      </c>
    </row>
    <row r="1056" spans="9:10">
      <c r="I1056" s="94">
        <f t="shared" si="38"/>
        <v>12.474000000000659</v>
      </c>
      <c r="J1056" s="173">
        <f t="shared" si="39"/>
        <v>8.0710872442599333E-4</v>
      </c>
    </row>
    <row r="1057" spans="9:10">
      <c r="I1057" s="94">
        <f t="shared" si="38"/>
        <v>12.47600000000066</v>
      </c>
      <c r="J1057" s="173">
        <f t="shared" si="39"/>
        <v>7.823157143572962E-4</v>
      </c>
    </row>
    <row r="1058" spans="9:10">
      <c r="I1058" s="94">
        <f t="shared" si="38"/>
        <v>12.478000000000661</v>
      </c>
      <c r="J1058" s="173">
        <f t="shared" si="39"/>
        <v>7.5823577483301503E-4</v>
      </c>
    </row>
    <row r="1059" spans="9:10">
      <c r="I1059" s="94">
        <f t="shared" si="38"/>
        <v>12.480000000000661</v>
      </c>
      <c r="J1059" s="173">
        <f t="shared" si="39"/>
        <v>7.3484999200220909E-4</v>
      </c>
    </row>
    <row r="1060" spans="9:10">
      <c r="I1060" s="94">
        <f t="shared" si="38"/>
        <v>12.482000000000662</v>
      </c>
      <c r="J1060" s="173">
        <f t="shared" si="39"/>
        <v>7.121399035567549E-4</v>
      </c>
    </row>
    <row r="1061" spans="9:10">
      <c r="I1061" s="94">
        <f t="shared" si="38"/>
        <v>12.484000000000663</v>
      </c>
      <c r="J1061" s="173">
        <f t="shared" si="39"/>
        <v>6.9008748945785286E-4</v>
      </c>
    </row>
    <row r="1062" spans="9:10">
      <c r="I1062" s="94">
        <f t="shared" si="38"/>
        <v>12.486000000000663</v>
      </c>
      <c r="J1062" s="173">
        <f t="shared" si="39"/>
        <v>6.6867516280951162E-4</v>
      </c>
    </row>
    <row r="1063" spans="9:10">
      <c r="I1063" s="94">
        <f t="shared" si="38"/>
        <v>12.488000000000664</v>
      </c>
      <c r="J1063" s="173">
        <f t="shared" si="39"/>
        <v>6.4788576087790957E-4</v>
      </c>
    </row>
    <row r="1064" spans="9:10">
      <c r="I1064" s="94">
        <f t="shared" si="38"/>
        <v>12.490000000000665</v>
      </c>
      <c r="J1064" s="173">
        <f t="shared" si="39"/>
        <v>6.2770253625552138E-4</v>
      </c>
    </row>
    <row r="1065" spans="9:10">
      <c r="I1065" s="94">
        <f t="shared" si="38"/>
        <v>12.492000000000665</v>
      </c>
      <c r="J1065" s="173">
        <f t="shared" si="39"/>
        <v>6.0810914816884982E-4</v>
      </c>
    </row>
    <row r="1066" spans="9:10">
      <c r="I1066" s="94">
        <f t="shared" si="38"/>
        <v>12.494000000000666</v>
      </c>
      <c r="J1066" s="173">
        <f t="shared" si="39"/>
        <v>5.8908965392858858E-4</v>
      </c>
    </row>
    <row r="1067" spans="9:10">
      <c r="I1067" s="94">
        <f t="shared" si="38"/>
        <v>12.496000000000667</v>
      </c>
      <c r="J1067" s="173">
        <f t="shared" si="39"/>
        <v>5.7062850052100463E-4</v>
      </c>
    </row>
    <row r="1068" spans="9:10">
      <c r="I1068" s="94">
        <f t="shared" si="38"/>
        <v>12.498000000000667</v>
      </c>
      <c r="J1068" s="173">
        <f t="shared" si="39"/>
        <v>5.5271051633931808E-4</v>
      </c>
    </row>
  </sheetData>
  <sheetProtection formatCells="0"/>
  <mergeCells count="8">
    <mergeCell ref="I67:J67"/>
    <mergeCell ref="L73:R73"/>
    <mergeCell ref="B2:C2"/>
    <mergeCell ref="F3:G3"/>
    <mergeCell ref="F4:F5"/>
    <mergeCell ref="G4:G5"/>
    <mergeCell ref="B13:C13"/>
    <mergeCell ref="I16:K16"/>
  </mergeCells>
  <conditionalFormatting sqref="J4">
    <cfRule type="expression" dxfId="11" priority="2">
      <formula>#REF!="U95 SINGLE SIDED (+ USL)"</formula>
    </cfRule>
  </conditionalFormatting>
  <conditionalFormatting sqref="K4">
    <cfRule type="expression" dxfId="10" priority="1">
      <formula>#REF!="U95 SINGLE SIDED (+ USL)"</formula>
    </cfRule>
  </conditionalFormatting>
  <conditionalFormatting sqref="K8">
    <cfRule type="expression" dxfId="9" priority="3">
      <formula>#REF!="ANSI Z540.3 Method 6"</formula>
    </cfRule>
  </conditionalFormatting>
  <dataValidations count="1">
    <dataValidation type="list" allowBlank="1" showInputMessage="1" showErrorMessage="1" sqref="C14" xr:uid="{32C3C831-B5A6-45A4-AEB6-188A02EAA93F}">
      <formula1>$F$6:$F$19</formula1>
    </dataValidation>
  </dataValidations>
  <pageMargins left="0.75" right="0.75" top="1" bottom="1" header="0.5" footer="0.5"/>
  <pageSetup scale="6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6145" r:id="rId4">
          <objectPr defaultSize="0" autoPict="0" r:id="rId5">
            <anchor moveWithCells="1">
              <from>
                <xdr:col>16</xdr:col>
                <xdr:colOff>247650</xdr:colOff>
                <xdr:row>59</xdr:row>
                <xdr:rowOff>28575</xdr:rowOff>
              </from>
              <to>
                <xdr:col>19</xdr:col>
                <xdr:colOff>381000</xdr:colOff>
                <xdr:row>62</xdr:row>
                <xdr:rowOff>123825</xdr:rowOff>
              </to>
            </anchor>
          </objectPr>
        </oleObject>
      </mc:Choice>
      <mc:Fallback>
        <oleObject progId="Equation.3" shapeId="614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1E59D-6B62-4C52-9F9C-F1D90DAF72C0}">
  <sheetPr>
    <tabColor rgb="FFFFC000"/>
    <pageSetUpPr fitToPage="1"/>
  </sheetPr>
  <dimension ref="A1:L219"/>
  <sheetViews>
    <sheetView zoomScaleNormal="100" zoomScalePageLayoutView="2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29" sqref="O29"/>
    </sheetView>
  </sheetViews>
  <sheetFormatPr defaultColWidth="8.7109375" defaultRowHeight="12.75"/>
  <cols>
    <col min="1" max="1" width="8.7109375" style="94"/>
    <col min="2" max="11" width="7.28515625" style="94" customWidth="1"/>
    <col min="12" max="16384" width="8.7109375" style="94"/>
  </cols>
  <sheetData>
    <row r="1" spans="1:12">
      <c r="A1" s="490" t="s">
        <v>144</v>
      </c>
      <c r="B1" s="491"/>
      <c r="C1" s="491"/>
      <c r="D1" s="491"/>
      <c r="E1" s="491"/>
      <c r="F1" s="491"/>
      <c r="G1" s="491"/>
      <c r="H1" s="491"/>
      <c r="I1" s="491"/>
      <c r="J1" s="491"/>
      <c r="K1" s="492"/>
    </row>
    <row r="2" spans="1:12" ht="13.5" thickBot="1">
      <c r="A2" s="493" t="s">
        <v>145</v>
      </c>
      <c r="B2" s="494"/>
      <c r="C2" s="494"/>
      <c r="D2" s="494"/>
      <c r="E2" s="494"/>
      <c r="F2" s="494"/>
      <c r="G2" s="494"/>
      <c r="H2" s="494"/>
      <c r="I2" s="494"/>
      <c r="J2" s="494"/>
      <c r="K2" s="495"/>
    </row>
    <row r="3" spans="1:12">
      <c r="A3" s="236" t="s">
        <v>146</v>
      </c>
      <c r="B3" s="237">
        <v>0</v>
      </c>
      <c r="C3" s="238">
        <v>0.01</v>
      </c>
      <c r="D3" s="238">
        <v>0.02</v>
      </c>
      <c r="E3" s="238">
        <v>0.03</v>
      </c>
      <c r="F3" s="238">
        <v>0.04</v>
      </c>
      <c r="G3" s="238">
        <v>0.05</v>
      </c>
      <c r="H3" s="238">
        <v>0.06</v>
      </c>
      <c r="I3" s="238">
        <v>7.0000000000000007E-2</v>
      </c>
      <c r="J3" s="238">
        <v>0.08</v>
      </c>
      <c r="K3" s="239">
        <v>0.09</v>
      </c>
    </row>
    <row r="4" spans="1:12">
      <c r="A4" s="240">
        <v>0</v>
      </c>
      <c r="B4" s="241">
        <f>NORMSDIST($A4+B$3)-0.5</f>
        <v>0</v>
      </c>
      <c r="C4" s="241">
        <f t="shared" ref="C4:K19" si="0">NORMSDIST($A4+C$3)-0.5</f>
        <v>3.989356314631598E-3</v>
      </c>
      <c r="D4" s="241">
        <f t="shared" si="0"/>
        <v>7.9783137169020524E-3</v>
      </c>
      <c r="E4" s="241">
        <f t="shared" si="0"/>
        <v>1.1966473414112722E-2</v>
      </c>
      <c r="F4" s="241">
        <f t="shared" si="0"/>
        <v>1.5953436852830682E-2</v>
      </c>
      <c r="G4" s="241">
        <f t="shared" si="0"/>
        <v>1.9938805838372486E-2</v>
      </c>
      <c r="H4" s="241">
        <f t="shared" si="0"/>
        <v>2.3922182654106838E-2</v>
      </c>
      <c r="I4" s="241">
        <f t="shared" si="0"/>
        <v>2.7903170180521131E-2</v>
      </c>
      <c r="J4" s="241">
        <f t="shared" si="0"/>
        <v>3.1881372013987441E-2</v>
      </c>
      <c r="K4" s="242">
        <f t="shared" si="0"/>
        <v>3.5856392585172037E-2</v>
      </c>
    </row>
    <row r="5" spans="1:12">
      <c r="A5" s="240">
        <v>0.1</v>
      </c>
      <c r="B5" s="243">
        <f t="shared" ref="B5:K40" si="1">NORMSDIST($A5+B$3)-0.5</f>
        <v>3.9827837277028988E-2</v>
      </c>
      <c r="C5" s="243">
        <f t="shared" si="0"/>
        <v>4.3795312542316722E-2</v>
      </c>
      <c r="D5" s="243">
        <f t="shared" si="0"/>
        <v>4.7758426020583888E-2</v>
      </c>
      <c r="E5" s="243">
        <f t="shared" si="0"/>
        <v>5.1716786654561142E-2</v>
      </c>
      <c r="F5" s="243">
        <f t="shared" si="0"/>
        <v>5.5670004805906448E-2</v>
      </c>
      <c r="G5" s="243">
        <f t="shared" si="0"/>
        <v>5.9617692370242503E-2</v>
      </c>
      <c r="H5" s="243">
        <f t="shared" si="0"/>
        <v>6.3559462891432883E-2</v>
      </c>
      <c r="I5" s="243">
        <f t="shared" si="0"/>
        <v>6.7494931675038394E-2</v>
      </c>
      <c r="J5" s="243">
        <f t="shared" si="0"/>
        <v>7.1423715900900797E-2</v>
      </c>
      <c r="K5" s="244">
        <f t="shared" si="0"/>
        <v>7.5345434734795491E-2</v>
      </c>
    </row>
    <row r="6" spans="1:12">
      <c r="A6" s="240">
        <v>0.2</v>
      </c>
      <c r="B6" s="241">
        <f t="shared" si="1"/>
        <v>7.9259709439102988E-2</v>
      </c>
      <c r="C6" s="241">
        <f t="shared" si="0"/>
        <v>8.3166163482442323E-2</v>
      </c>
      <c r="D6" s="241">
        <f t="shared" si="0"/>
        <v>8.7064422648214679E-2</v>
      </c>
      <c r="E6" s="241">
        <f t="shared" si="0"/>
        <v>9.0954115142005909E-2</v>
      </c>
      <c r="F6" s="241">
        <f t="shared" si="0"/>
        <v>9.4834871697795808E-2</v>
      </c>
      <c r="G6" s="241">
        <f t="shared" si="0"/>
        <v>9.8706325682923701E-2</v>
      </c>
      <c r="H6" s="241">
        <f t="shared" si="0"/>
        <v>0.10256811320176051</v>
      </c>
      <c r="I6" s="241">
        <f t="shared" si="0"/>
        <v>0.10641987319803947</v>
      </c>
      <c r="J6" s="241">
        <f t="shared" si="0"/>
        <v>0.11026124755579725</v>
      </c>
      <c r="K6" s="242">
        <f t="shared" si="0"/>
        <v>0.11409188119887737</v>
      </c>
    </row>
    <row r="7" spans="1:12">
      <c r="A7" s="240">
        <v>0.3</v>
      </c>
      <c r="B7" s="243">
        <f t="shared" si="1"/>
        <v>0.11791142218895267</v>
      </c>
      <c r="C7" s="243">
        <f t="shared" si="0"/>
        <v>0.12171952182201928</v>
      </c>
      <c r="D7" s="243">
        <f t="shared" si="0"/>
        <v>0.12551583472332006</v>
      </c>
      <c r="E7" s="243">
        <f t="shared" si="0"/>
        <v>0.12930001894065346</v>
      </c>
      <c r="F7" s="243">
        <f t="shared" si="0"/>
        <v>0.13307173603602807</v>
      </c>
      <c r="G7" s="243">
        <f t="shared" si="0"/>
        <v>0.1368306511756191</v>
      </c>
      <c r="H7" s="243">
        <f t="shared" si="0"/>
        <v>0.14057643321799129</v>
      </c>
      <c r="I7" s="243">
        <f t="shared" si="0"/>
        <v>0.14430875480054683</v>
      </c>
      <c r="J7" s="243">
        <f t="shared" si="0"/>
        <v>0.14802729242416279</v>
      </c>
      <c r="K7" s="244">
        <f t="shared" si="0"/>
        <v>0.15173172653598244</v>
      </c>
    </row>
    <row r="8" spans="1:12">
      <c r="A8" s="240">
        <v>0.4</v>
      </c>
      <c r="B8" s="241">
        <f t="shared" si="1"/>
        <v>0.15542174161032429</v>
      </c>
      <c r="C8" s="241">
        <f t="shared" si="0"/>
        <v>0.15909702622767741</v>
      </c>
      <c r="D8" s="241">
        <f t="shared" si="0"/>
        <v>0.16275727315175059</v>
      </c>
      <c r="E8" s="241">
        <f t="shared" si="0"/>
        <v>0.16640217940454238</v>
      </c>
      <c r="F8" s="241">
        <f t="shared" si="0"/>
        <v>0.17003144633940637</v>
      </c>
      <c r="G8" s="241">
        <f t="shared" si="0"/>
        <v>0.17364477971208003</v>
      </c>
      <c r="H8" s="241">
        <f t="shared" si="0"/>
        <v>0.17724188974965227</v>
      </c>
      <c r="I8" s="241">
        <f t="shared" si="0"/>
        <v>0.1808224912174442</v>
      </c>
      <c r="J8" s="241">
        <f t="shared" si="0"/>
        <v>0.18438630348377749</v>
      </c>
      <c r="K8" s="242">
        <f t="shared" si="0"/>
        <v>0.18793305058260945</v>
      </c>
    </row>
    <row r="9" spans="1:12">
      <c r="A9" s="240">
        <v>0.5</v>
      </c>
      <c r="B9" s="243">
        <f t="shared" si="1"/>
        <v>0.19146246127401312</v>
      </c>
      <c r="C9" s="243">
        <f t="shared" si="0"/>
        <v>0.19497426910248061</v>
      </c>
      <c r="D9" s="243">
        <f t="shared" si="0"/>
        <v>0.19846821245303381</v>
      </c>
      <c r="E9" s="243">
        <f t="shared" si="0"/>
        <v>0.20194403460512356</v>
      </c>
      <c r="F9" s="243">
        <f t="shared" si="0"/>
        <v>0.20540148378430201</v>
      </c>
      <c r="G9" s="243">
        <f t="shared" si="0"/>
        <v>0.20884031321165364</v>
      </c>
      <c r="H9" s="243">
        <f t="shared" si="0"/>
        <v>0.21226028115097295</v>
      </c>
      <c r="I9" s="243">
        <f t="shared" si="0"/>
        <v>0.21566115095367588</v>
      </c>
      <c r="J9" s="243">
        <f t="shared" si="0"/>
        <v>0.2190426911014357</v>
      </c>
      <c r="K9" s="244">
        <f t="shared" si="0"/>
        <v>0.22240467524653507</v>
      </c>
    </row>
    <row r="10" spans="1:12">
      <c r="A10" s="240">
        <v>0.6</v>
      </c>
      <c r="B10" s="241">
        <f t="shared" si="1"/>
        <v>0.22574688224992645</v>
      </c>
      <c r="C10" s="241">
        <f t="shared" si="0"/>
        <v>0.22906909621699434</v>
      </c>
      <c r="D10" s="241">
        <f t="shared" si="0"/>
        <v>0.232371106531017</v>
      </c>
      <c r="E10" s="241">
        <f t="shared" si="0"/>
        <v>0.23565270788432247</v>
      </c>
      <c r="F10" s="241">
        <f t="shared" si="0"/>
        <v>0.23891370030713843</v>
      </c>
      <c r="G10" s="241">
        <f t="shared" si="0"/>
        <v>0.24215388919413527</v>
      </c>
      <c r="H10" s="241">
        <f t="shared" si="0"/>
        <v>0.24537308532866386</v>
      </c>
      <c r="I10" s="241">
        <f t="shared" si="0"/>
        <v>0.24857110490468992</v>
      </c>
      <c r="J10" s="241">
        <f t="shared" si="0"/>
        <v>0.25174776954642952</v>
      </c>
      <c r="K10" s="242">
        <f t="shared" si="0"/>
        <v>0.25490290632569057</v>
      </c>
    </row>
    <row r="11" spans="1:12">
      <c r="A11" s="240">
        <v>0.7</v>
      </c>
      <c r="B11" s="243">
        <f t="shared" si="1"/>
        <v>0.25803634777692697</v>
      </c>
      <c r="C11" s="243">
        <f t="shared" si="0"/>
        <v>0.26114793191001329</v>
      </c>
      <c r="D11" s="243">
        <f t="shared" si="0"/>
        <v>0.26423750222074882</v>
      </c>
      <c r="E11" s="243">
        <f t="shared" si="0"/>
        <v>0.26730490769910253</v>
      </c>
      <c r="F11" s="243">
        <f t="shared" si="0"/>
        <v>0.27035000283520938</v>
      </c>
      <c r="G11" s="243">
        <f t="shared" si="0"/>
        <v>0.27337264762313174</v>
      </c>
      <c r="H11" s="243">
        <f t="shared" si="0"/>
        <v>0.27637270756240062</v>
      </c>
      <c r="I11" s="243">
        <f t="shared" si="0"/>
        <v>0.27935005365735044</v>
      </c>
      <c r="J11" s="243">
        <f t="shared" si="0"/>
        <v>0.28230456241426682</v>
      </c>
      <c r="K11" s="244">
        <f t="shared" si="0"/>
        <v>0.28523611583636277</v>
      </c>
    </row>
    <row r="12" spans="1:12">
      <c r="A12" s="240">
        <v>0.8</v>
      </c>
      <c r="B12" s="241">
        <f t="shared" si="1"/>
        <v>0.28814460141660336</v>
      </c>
      <c r="C12" s="241">
        <f t="shared" si="0"/>
        <v>0.29102991212839835</v>
      </c>
      <c r="D12" s="241">
        <f t="shared" si="0"/>
        <v>0.29389194641418692</v>
      </c>
      <c r="E12" s="241">
        <f t="shared" si="0"/>
        <v>0.29673060817193164</v>
      </c>
      <c r="F12" s="241">
        <f t="shared" si="0"/>
        <v>0.29954580673955034</v>
      </c>
      <c r="G12" s="241">
        <f t="shared" si="0"/>
        <v>0.30233745687730762</v>
      </c>
      <c r="H12" s="241">
        <f t="shared" si="0"/>
        <v>0.30510547874819172</v>
      </c>
      <c r="I12" s="241">
        <f t="shared" si="0"/>
        <v>0.30784979789630385</v>
      </c>
      <c r="J12" s="241">
        <f t="shared" si="0"/>
        <v>0.31057034522328786</v>
      </c>
      <c r="K12" s="242">
        <f t="shared" si="0"/>
        <v>0.31326705696282742</v>
      </c>
    </row>
    <row r="13" spans="1:12">
      <c r="A13" s="240">
        <v>0.9</v>
      </c>
      <c r="B13" s="243">
        <f t="shared" si="1"/>
        <v>0.31593987465324047</v>
      </c>
      <c r="C13" s="243">
        <f t="shared" si="0"/>
        <v>0.31858874510820279</v>
      </c>
      <c r="D13" s="243">
        <f t="shared" si="0"/>
        <v>0.32121362038562828</v>
      </c>
      <c r="E13" s="243">
        <f t="shared" si="0"/>
        <v>0.32381445775474216</v>
      </c>
      <c r="F13" s="243">
        <f t="shared" si="0"/>
        <v>0.32639121966137552</v>
      </c>
      <c r="G13" s="243">
        <f t="shared" si="0"/>
        <v>0.32894387369151823</v>
      </c>
      <c r="H13" s="243">
        <f t="shared" si="0"/>
        <v>0.33147239253316219</v>
      </c>
      <c r="I13" s="243">
        <f t="shared" si="0"/>
        <v>0.33397675393647042</v>
      </c>
      <c r="J13" s="243">
        <f t="shared" si="0"/>
        <v>0.33645694067230769</v>
      </c>
      <c r="K13" s="244">
        <f t="shared" si="0"/>
        <v>0.33891294048916909</v>
      </c>
    </row>
    <row r="14" spans="1:12">
      <c r="A14" s="240">
        <v>1</v>
      </c>
      <c r="B14" s="245">
        <f>NORMSDIST($A14+B$3)-0.5</f>
        <v>0.34134474606854304</v>
      </c>
      <c r="C14" s="241">
        <f t="shared" si="0"/>
        <v>0.34375235497874546</v>
      </c>
      <c r="D14" s="241">
        <f t="shared" si="0"/>
        <v>0.34613576962726511</v>
      </c>
      <c r="E14" s="241">
        <f t="shared" si="0"/>
        <v>0.34849499721165633</v>
      </c>
      <c r="F14" s="241">
        <f t="shared" si="0"/>
        <v>0.35083004966901865</v>
      </c>
      <c r="G14" s="241">
        <f t="shared" si="0"/>
        <v>0.35314094362410409</v>
      </c>
      <c r="H14" s="241">
        <f t="shared" si="0"/>
        <v>0.35542770033609039</v>
      </c>
      <c r="I14" s="241">
        <f t="shared" si="0"/>
        <v>0.35769034564406077</v>
      </c>
      <c r="J14" s="241">
        <f t="shared" si="0"/>
        <v>0.35992890991123094</v>
      </c>
      <c r="K14" s="242">
        <f t="shared" si="0"/>
        <v>0.3621434279679645</v>
      </c>
      <c r="L14" s="246"/>
    </row>
    <row r="15" spans="1:12">
      <c r="A15" s="240">
        <v>1.1000000000000001</v>
      </c>
      <c r="B15" s="243">
        <f t="shared" si="1"/>
        <v>0.36433393905361733</v>
      </c>
      <c r="C15" s="243">
        <f t="shared" si="0"/>
        <v>0.36650048675725277</v>
      </c>
      <c r="D15" s="243">
        <f t="shared" si="0"/>
        <v>0.36864311895726931</v>
      </c>
      <c r="E15" s="243">
        <f t="shared" si="0"/>
        <v>0.3707618877599822</v>
      </c>
      <c r="F15" s="243">
        <f t="shared" si="0"/>
        <v>0.37285684943720176</v>
      </c>
      <c r="G15" s="243">
        <f t="shared" si="0"/>
        <v>0.37492806436284987</v>
      </c>
      <c r="H15" s="243">
        <f t="shared" si="0"/>
        <v>0.37697559694865668</v>
      </c>
      <c r="I15" s="243">
        <f t="shared" si="0"/>
        <v>0.37899951557898182</v>
      </c>
      <c r="J15" s="243">
        <f t="shared" si="0"/>
        <v>0.38099989254479938</v>
      </c>
      <c r="K15" s="244">
        <f t="shared" si="0"/>
        <v>0.38297680397689127</v>
      </c>
    </row>
    <row r="16" spans="1:12">
      <c r="A16" s="240">
        <v>1.2</v>
      </c>
      <c r="B16" s="241">
        <f t="shared" si="1"/>
        <v>0.38493032977829178</v>
      </c>
      <c r="C16" s="241">
        <f t="shared" si="0"/>
        <v>0.38686055355602278</v>
      </c>
      <c r="D16" s="241">
        <f t="shared" si="0"/>
        <v>0.38876756255216538</v>
      </c>
      <c r="E16" s="241">
        <f t="shared" si="0"/>
        <v>0.39065144757430814</v>
      </c>
      <c r="F16" s="241">
        <f t="shared" si="0"/>
        <v>0.39251230292541306</v>
      </c>
      <c r="G16" s="241">
        <f t="shared" si="0"/>
        <v>0.39435022633314476</v>
      </c>
      <c r="H16" s="241">
        <f t="shared" si="0"/>
        <v>0.39616531887869966</v>
      </c>
      <c r="I16" s="241">
        <f t="shared" si="0"/>
        <v>0.39795768492518091</v>
      </c>
      <c r="J16" s="241">
        <f t="shared" si="0"/>
        <v>0.39972743204555794</v>
      </c>
      <c r="K16" s="242">
        <f t="shared" si="0"/>
        <v>0.40147467095025213</v>
      </c>
    </row>
    <row r="17" spans="1:12">
      <c r="A17" s="240">
        <v>1.3</v>
      </c>
      <c r="B17" s="243">
        <f t="shared" si="1"/>
        <v>0.4031995154143897</v>
      </c>
      <c r="C17" s="243">
        <f t="shared" si="0"/>
        <v>0.40490208220476098</v>
      </c>
      <c r="D17" s="243">
        <f t="shared" si="0"/>
        <v>0.40658249100652821</v>
      </c>
      <c r="E17" s="243">
        <f t="shared" si="0"/>
        <v>0.40824086434971918</v>
      </c>
      <c r="F17" s="243">
        <f t="shared" si="0"/>
        <v>0.40987732753554751</v>
      </c>
      <c r="G17" s="243">
        <f t="shared" si="0"/>
        <v>0.41149200856259804</v>
      </c>
      <c r="H17" s="243">
        <f t="shared" si="0"/>
        <v>0.41308503805291497</v>
      </c>
      <c r="I17" s="243">
        <f t="shared" si="0"/>
        <v>0.41465654917803307</v>
      </c>
      <c r="J17" s="243">
        <f t="shared" si="0"/>
        <v>0.41620667758498575</v>
      </c>
      <c r="K17" s="244">
        <f t="shared" si="0"/>
        <v>0.41773556132233114</v>
      </c>
    </row>
    <row r="18" spans="1:12">
      <c r="A18" s="240">
        <v>1.4</v>
      </c>
      <c r="B18" s="241">
        <f t="shared" si="1"/>
        <v>0.41924334076622893</v>
      </c>
      <c r="C18" s="241">
        <f t="shared" si="0"/>
        <v>0.42073015854660756</v>
      </c>
      <c r="D18" s="241">
        <f t="shared" si="0"/>
        <v>0.42219615947345368</v>
      </c>
      <c r="E18" s="241">
        <f t="shared" si="0"/>
        <v>0.42364149046326083</v>
      </c>
      <c r="F18" s="241">
        <f t="shared" si="0"/>
        <v>0.42506630046567295</v>
      </c>
      <c r="G18" s="241">
        <f t="shared" si="0"/>
        <v>0.4264707403903516</v>
      </c>
      <c r="H18" s="241">
        <f t="shared" si="0"/>
        <v>0.42785496303410619</v>
      </c>
      <c r="I18" s="241">
        <f t="shared" si="0"/>
        <v>0.42921912300831444</v>
      </c>
      <c r="J18" s="241">
        <f t="shared" si="0"/>
        <v>0.43056337666666833</v>
      </c>
      <c r="K18" s="242">
        <f t="shared" si="0"/>
        <v>0.43188788203327455</v>
      </c>
    </row>
    <row r="19" spans="1:12">
      <c r="A19" s="240">
        <v>1.5</v>
      </c>
      <c r="B19" s="243">
        <f t="shared" si="1"/>
        <v>0.43319279873114191</v>
      </c>
      <c r="C19" s="243">
        <f t="shared" si="0"/>
        <v>0.43447828791108356</v>
      </c>
      <c r="D19" s="243">
        <f t="shared" si="0"/>
        <v>0.43574451218106425</v>
      </c>
      <c r="E19" s="243">
        <f t="shared" si="0"/>
        <v>0.43699163553602161</v>
      </c>
      <c r="F19" s="243">
        <f t="shared" si="0"/>
        <v>0.43821982328818809</v>
      </c>
      <c r="G19" s="243">
        <f t="shared" si="0"/>
        <v>0.43942924199794098</v>
      </c>
      <c r="H19" s="243">
        <f t="shared" si="0"/>
        <v>0.44062005940520699</v>
      </c>
      <c r="I19" s="243">
        <f t="shared" si="0"/>
        <v>0.44179244436144693</v>
      </c>
      <c r="J19" s="243">
        <f t="shared" si="0"/>
        <v>0.44294656676224586</v>
      </c>
      <c r="K19" s="244">
        <f t="shared" si="0"/>
        <v>0.44408259748053058</v>
      </c>
    </row>
    <row r="20" spans="1:12">
      <c r="A20" s="240">
        <v>1.6</v>
      </c>
      <c r="B20" s="241">
        <f t="shared" si="1"/>
        <v>0.44520070830044201</v>
      </c>
      <c r="C20" s="241">
        <f t="shared" si="1"/>
        <v>0.44630107185188028</v>
      </c>
      <c r="D20" s="241">
        <f t="shared" si="1"/>
        <v>0.44738386154574794</v>
      </c>
      <c r="E20" s="241">
        <f t="shared" si="1"/>
        <v>0.44844925150991066</v>
      </c>
      <c r="F20" s="241">
        <f t="shared" si="1"/>
        <v>0.44949741652589625</v>
      </c>
      <c r="G20" s="241">
        <f t="shared" si="1"/>
        <v>0.4505285319663519</v>
      </c>
      <c r="H20" s="241">
        <f t="shared" si="1"/>
        <v>0.45154277373327723</v>
      </c>
      <c r="I20" s="241">
        <f t="shared" si="1"/>
        <v>0.45254031819705265</v>
      </c>
      <c r="J20" s="241">
        <f t="shared" si="1"/>
        <v>0.45352134213628004</v>
      </c>
      <c r="K20" s="242">
        <f t="shared" si="1"/>
        <v>0.45448602267845017</v>
      </c>
    </row>
    <row r="21" spans="1:12">
      <c r="A21" s="240">
        <v>1.7</v>
      </c>
      <c r="B21" s="243">
        <f t="shared" si="1"/>
        <v>0.45543453724145699</v>
      </c>
      <c r="C21" s="243">
        <f t="shared" si="1"/>
        <v>0.45636706347596812</v>
      </c>
      <c r="D21" s="243">
        <f t="shared" si="1"/>
        <v>0.45728377920867114</v>
      </c>
      <c r="E21" s="243">
        <f t="shared" si="1"/>
        <v>0.4581848623864051</v>
      </c>
      <c r="F21" s="243">
        <f t="shared" si="1"/>
        <v>0.45907049102119268</v>
      </c>
      <c r="G21" s="243">
        <f t="shared" si="1"/>
        <v>0.45994084313618289</v>
      </c>
      <c r="H21" s="243">
        <f t="shared" si="1"/>
        <v>0.46079609671251731</v>
      </c>
      <c r="I21" s="243">
        <f t="shared" si="1"/>
        <v>0.46163642963712881</v>
      </c>
      <c r="J21" s="243">
        <f t="shared" si="1"/>
        <v>0.46246201965148326</v>
      </c>
      <c r="K21" s="244">
        <f t="shared" si="1"/>
        <v>0.4632730443012737</v>
      </c>
    </row>
    <row r="22" spans="1:12">
      <c r="A22" s="240">
        <v>1.8</v>
      </c>
      <c r="B22" s="241">
        <f t="shared" si="1"/>
        <v>0.46406968088707423</v>
      </c>
      <c r="C22" s="241">
        <f t="shared" si="1"/>
        <v>0.4648521064159612</v>
      </c>
      <c r="D22" s="241">
        <f t="shared" si="1"/>
        <v>0.46562049755411006</v>
      </c>
      <c r="E22" s="241">
        <f t="shared" si="1"/>
        <v>0.46637503058037166</v>
      </c>
      <c r="F22" s="241">
        <f t="shared" si="1"/>
        <v>0.46711588134083615</v>
      </c>
      <c r="G22" s="241">
        <f t="shared" si="1"/>
        <v>0.46784322520438626</v>
      </c>
      <c r="H22" s="241">
        <f t="shared" si="1"/>
        <v>0.46855723701924734</v>
      </c>
      <c r="I22" s="241">
        <f t="shared" si="1"/>
        <v>0.46925809107053407</v>
      </c>
      <c r="J22" s="241">
        <f t="shared" si="1"/>
        <v>0.46994596103880026</v>
      </c>
      <c r="K22" s="242">
        <f t="shared" si="1"/>
        <v>0.4706210199595906</v>
      </c>
    </row>
    <row r="23" spans="1:12">
      <c r="A23" s="240">
        <v>1.9</v>
      </c>
      <c r="B23" s="243">
        <f t="shared" si="1"/>
        <v>0.47128344018399815</v>
      </c>
      <c r="C23" s="243">
        <f t="shared" si="1"/>
        <v>0.47193339334022744</v>
      </c>
      <c r="D23" s="243">
        <f t="shared" si="1"/>
        <v>0.4725710502961632</v>
      </c>
      <c r="E23" s="243">
        <f t="shared" si="1"/>
        <v>0.47319658112294505</v>
      </c>
      <c r="F23" s="243">
        <f t="shared" si="1"/>
        <v>0.47381015505954727</v>
      </c>
      <c r="G23" s="243">
        <f t="shared" si="1"/>
        <v>0.47441194047836144</v>
      </c>
      <c r="H23" s="245">
        <f t="shared" si="1"/>
        <v>0.47500210485177952</v>
      </c>
      <c r="I23" s="243">
        <f t="shared" si="1"/>
        <v>0.47558081471977742</v>
      </c>
      <c r="J23" s="243">
        <f t="shared" si="1"/>
        <v>0.47614823565849151</v>
      </c>
      <c r="K23" s="244">
        <f t="shared" si="1"/>
        <v>0.47670453224978815</v>
      </c>
    </row>
    <row r="24" spans="1:12">
      <c r="A24" s="240">
        <v>2</v>
      </c>
      <c r="B24" s="245">
        <f t="shared" si="1"/>
        <v>0.47724986805182079</v>
      </c>
      <c r="C24" s="241">
        <f t="shared" si="1"/>
        <v>0.47778440557056856</v>
      </c>
      <c r="D24" s="241">
        <f t="shared" si="1"/>
        <v>0.47830830623235321</v>
      </c>
      <c r="E24" s="241">
        <f t="shared" si="1"/>
        <v>0.47882173035732778</v>
      </c>
      <c r="F24" s="241">
        <f t="shared" si="1"/>
        <v>0.47932483713392993</v>
      </c>
      <c r="G24" s="241">
        <f t="shared" si="1"/>
        <v>0.47981778459429558</v>
      </c>
      <c r="H24" s="241">
        <f t="shared" si="1"/>
        <v>0.48030072959062309</v>
      </c>
      <c r="I24" s="241">
        <f t="shared" si="1"/>
        <v>0.48077382777248268</v>
      </c>
      <c r="J24" s="241">
        <f t="shared" si="1"/>
        <v>0.48123723356506221</v>
      </c>
      <c r="K24" s="242">
        <f t="shared" si="1"/>
        <v>0.48169110014834104</v>
      </c>
      <c r="L24" s="246">
        <f>B24*2</f>
        <v>0.95449973610364158</v>
      </c>
    </row>
    <row r="25" spans="1:12">
      <c r="A25" s="240">
        <v>2.1</v>
      </c>
      <c r="B25" s="243">
        <f t="shared" si="1"/>
        <v>0.48213557943718344</v>
      </c>
      <c r="C25" s="243">
        <f t="shared" si="1"/>
        <v>0.48257082206234292</v>
      </c>
      <c r="D25" s="243">
        <f t="shared" si="1"/>
        <v>0.48299697735236724</v>
      </c>
      <c r="E25" s="243">
        <f t="shared" si="1"/>
        <v>0.48341419331639501</v>
      </c>
      <c r="F25" s="243">
        <f t="shared" si="1"/>
        <v>0.48382261662783388</v>
      </c>
      <c r="G25" s="243">
        <f t="shared" si="1"/>
        <v>0.48422239260890954</v>
      </c>
      <c r="H25" s="243">
        <f t="shared" si="1"/>
        <v>0.48461366521607452</v>
      </c>
      <c r="I25" s="243">
        <f t="shared" si="1"/>
        <v>0.48499657702626775</v>
      </c>
      <c r="J25" s="243">
        <f t="shared" si="1"/>
        <v>0.48537126922401075</v>
      </c>
      <c r="K25" s="244">
        <f t="shared" si="1"/>
        <v>0.48573788158933118</v>
      </c>
    </row>
    <row r="26" spans="1:12">
      <c r="A26" s="240">
        <v>2.2000000000000002</v>
      </c>
      <c r="B26" s="241">
        <f t="shared" si="1"/>
        <v>0.48609655248650141</v>
      </c>
      <c r="C26" s="241">
        <f t="shared" si="1"/>
        <v>0.48644741885358</v>
      </c>
      <c r="D26" s="241">
        <f t="shared" si="1"/>
        <v>0.48679061619274377</v>
      </c>
      <c r="E26" s="241">
        <f t="shared" si="1"/>
        <v>0.48712627856139801</v>
      </c>
      <c r="F26" s="241">
        <f t="shared" si="1"/>
        <v>0.48745453856405341</v>
      </c>
      <c r="G26" s="241">
        <f t="shared" si="1"/>
        <v>0.48777552734495533</v>
      </c>
      <c r="H26" s="241">
        <f t="shared" si="1"/>
        <v>0.48808937458145296</v>
      </c>
      <c r="I26" s="241">
        <f t="shared" si="1"/>
        <v>0.48839620847809651</v>
      </c>
      <c r="J26" s="241">
        <f t="shared" si="1"/>
        <v>0.4886961557614472</v>
      </c>
      <c r="K26" s="242">
        <f t="shared" si="1"/>
        <v>0.48898934167558861</v>
      </c>
    </row>
    <row r="27" spans="1:12">
      <c r="A27" s="240">
        <v>2.2999999999999998</v>
      </c>
      <c r="B27" s="243">
        <f t="shared" si="1"/>
        <v>0.48927588997832416</v>
      </c>
      <c r="C27" s="243">
        <f t="shared" si="1"/>
        <v>0.48955592293804895</v>
      </c>
      <c r="D27" s="243">
        <f t="shared" si="1"/>
        <v>0.48982956133128031</v>
      </c>
      <c r="E27" s="243">
        <f t="shared" si="1"/>
        <v>0.49009692444083575</v>
      </c>
      <c r="F27" s="243">
        <f t="shared" si="1"/>
        <v>0.49035813005464168</v>
      </c>
      <c r="G27" s="243">
        <f t="shared" si="1"/>
        <v>0.49061329446516144</v>
      </c>
      <c r="H27" s="243">
        <f t="shared" si="1"/>
        <v>0.49086253246942735</v>
      </c>
      <c r="I27" s="243">
        <f t="shared" si="1"/>
        <v>0.49110595736966323</v>
      </c>
      <c r="J27" s="243">
        <f t="shared" si="1"/>
        <v>0.49134368097448344</v>
      </c>
      <c r="K27" s="244">
        <f t="shared" si="1"/>
        <v>0.49157581360065428</v>
      </c>
    </row>
    <row r="28" spans="1:12">
      <c r="A28" s="240">
        <v>2.4</v>
      </c>
      <c r="B28" s="241">
        <f t="shared" si="1"/>
        <v>0.49180246407540384</v>
      </c>
      <c r="C28" s="241">
        <f t="shared" si="1"/>
        <v>0.49202373973926627</v>
      </c>
      <c r="D28" s="241">
        <f t="shared" si="1"/>
        <v>0.49223974644944635</v>
      </c>
      <c r="E28" s="241">
        <f t="shared" si="1"/>
        <v>0.49245058858369084</v>
      </c>
      <c r="F28" s="241">
        <f t="shared" si="1"/>
        <v>0.49265636904465171</v>
      </c>
      <c r="G28" s="241">
        <f t="shared" si="1"/>
        <v>0.49285718926472855</v>
      </c>
      <c r="H28" s="241">
        <f t="shared" si="1"/>
        <v>0.49305314921137566</v>
      </c>
      <c r="I28" s="241">
        <f t="shared" si="1"/>
        <v>0.49324434739285938</v>
      </c>
      <c r="J28" s="241">
        <f t="shared" si="1"/>
        <v>0.49343088086445319</v>
      </c>
      <c r="K28" s="242">
        <f t="shared" si="1"/>
        <v>0.49361284523505677</v>
      </c>
      <c r="L28" s="246">
        <f>B28*2</f>
        <v>0.98360492815080769</v>
      </c>
    </row>
    <row r="29" spans="1:12">
      <c r="A29" s="240">
        <v>2.5</v>
      </c>
      <c r="B29" s="243">
        <f t="shared" si="1"/>
        <v>0.49379033467422384</v>
      </c>
      <c r="C29" s="243">
        <f t="shared" si="1"/>
        <v>0.4939634419195873</v>
      </c>
      <c r="D29" s="243">
        <f t="shared" si="1"/>
        <v>0.49413225828466745</v>
      </c>
      <c r="E29" s="243">
        <f t="shared" si="1"/>
        <v>0.49429687366704933</v>
      </c>
      <c r="F29" s="243">
        <f t="shared" si="1"/>
        <v>0.49445737655691735</v>
      </c>
      <c r="G29" s="243">
        <f t="shared" si="1"/>
        <v>0.49461385404593328</v>
      </c>
      <c r="H29" s="243">
        <f t="shared" si="1"/>
        <v>0.49476639183644422</v>
      </c>
      <c r="I29" s="243">
        <f t="shared" si="1"/>
        <v>0.494915074251009</v>
      </c>
      <c r="J29" s="245">
        <f t="shared" si="1"/>
        <v>0.49505998424222941</v>
      </c>
      <c r="K29" s="244">
        <f t="shared" si="1"/>
        <v>0.49520120340287377</v>
      </c>
    </row>
    <row r="30" spans="1:12">
      <c r="A30" s="240">
        <v>2.6</v>
      </c>
      <c r="B30" s="241">
        <f t="shared" si="1"/>
        <v>0.49533881197628127</v>
      </c>
      <c r="C30" s="241">
        <f t="shared" si="1"/>
        <v>0.49547288886703267</v>
      </c>
      <c r="D30" s="241">
        <f t="shared" si="1"/>
        <v>0.49560351165187866</v>
      </c>
      <c r="E30" s="241">
        <f t="shared" si="1"/>
        <v>0.4957307565909107</v>
      </c>
      <c r="F30" s="241">
        <f t="shared" si="1"/>
        <v>0.49585469863896392</v>
      </c>
      <c r="G30" s="241">
        <f t="shared" si="1"/>
        <v>0.49597541145724167</v>
      </c>
      <c r="H30" s="241">
        <f t="shared" si="1"/>
        <v>0.49609296742514719</v>
      </c>
      <c r="I30" s="241">
        <f t="shared" si="1"/>
        <v>0.49620743765231456</v>
      </c>
      <c r="J30" s="241">
        <f t="shared" si="1"/>
        <v>0.49631889199082502</v>
      </c>
      <c r="K30" s="242">
        <f t="shared" si="1"/>
        <v>0.49642739904760025</v>
      </c>
    </row>
    <row r="31" spans="1:12">
      <c r="A31" s="240">
        <v>2.7</v>
      </c>
      <c r="B31" s="243">
        <f t="shared" si="1"/>
        <v>0.49653302619695938</v>
      </c>
      <c r="C31" s="243">
        <f t="shared" si="1"/>
        <v>0.4966358395933308</v>
      </c>
      <c r="D31" s="243">
        <f t="shared" si="1"/>
        <v>0.49673590418410873</v>
      </c>
      <c r="E31" s="243">
        <f t="shared" si="1"/>
        <v>0.49683328372264224</v>
      </c>
      <c r="F31" s="243">
        <f t="shared" si="1"/>
        <v>0.49692804078134956</v>
      </c>
      <c r="G31" s="243">
        <f t="shared" si="1"/>
        <v>0.49702023676494544</v>
      </c>
      <c r="H31" s="243">
        <f t="shared" si="1"/>
        <v>0.49710993192377384</v>
      </c>
      <c r="I31" s="243">
        <f t="shared" si="1"/>
        <v>0.49719718536723501</v>
      </c>
      <c r="J31" s="243">
        <f t="shared" si="1"/>
        <v>0.49728205507729872</v>
      </c>
      <c r="K31" s="244">
        <f t="shared" si="1"/>
        <v>0.49736459792209509</v>
      </c>
    </row>
    <row r="32" spans="1:12">
      <c r="A32" s="240">
        <v>2.8</v>
      </c>
      <c r="B32" s="241">
        <f t="shared" si="1"/>
        <v>0.49744486966957202</v>
      </c>
      <c r="C32" s="241">
        <f t="shared" si="1"/>
        <v>0.49752292500121409</v>
      </c>
      <c r="D32" s="241">
        <f t="shared" si="1"/>
        <v>0.4975988175258107</v>
      </c>
      <c r="E32" s="241">
        <f t="shared" si="1"/>
        <v>0.4976725997932685</v>
      </c>
      <c r="F32" s="241">
        <f t="shared" si="1"/>
        <v>0.49774432330845764</v>
      </c>
      <c r="G32" s="241">
        <f t="shared" si="1"/>
        <v>0.49781403854508677</v>
      </c>
      <c r="H32" s="241">
        <f t="shared" si="1"/>
        <v>0.49788179495959539</v>
      </c>
      <c r="I32" s="241">
        <f t="shared" si="1"/>
        <v>0.49794764100506028</v>
      </c>
      <c r="J32" s="241">
        <f t="shared" si="1"/>
        <v>0.49801162414510569</v>
      </c>
      <c r="K32" s="242">
        <f t="shared" si="1"/>
        <v>0.49807379086781212</v>
      </c>
    </row>
    <row r="33" spans="1:12">
      <c r="A33" s="240">
        <v>2.9</v>
      </c>
      <c r="B33" s="243">
        <f t="shared" si="1"/>
        <v>0.49813418669961596</v>
      </c>
      <c r="C33" s="243">
        <f t="shared" si="1"/>
        <v>0.49819285621919351</v>
      </c>
      <c r="D33" s="243">
        <f t="shared" si="1"/>
        <v>0.49824984307132392</v>
      </c>
      <c r="E33" s="243">
        <f t="shared" si="1"/>
        <v>0.49830518998072271</v>
      </c>
      <c r="F33" s="243">
        <f t="shared" si="1"/>
        <v>0.49835893876584303</v>
      </c>
      <c r="G33" s="243">
        <f t="shared" si="1"/>
        <v>0.49841113035263518</v>
      </c>
      <c r="H33" s="243">
        <f t="shared" si="1"/>
        <v>0.49846180478826196</v>
      </c>
      <c r="I33" s="243">
        <f t="shared" si="1"/>
        <v>0.49851100125476255</v>
      </c>
      <c r="J33" s="243">
        <f t="shared" si="1"/>
        <v>0.49855875808266004</v>
      </c>
      <c r="K33" s="244">
        <f t="shared" si="1"/>
        <v>0.4986051127645077</v>
      </c>
    </row>
    <row r="34" spans="1:12">
      <c r="A34" s="240">
        <v>3</v>
      </c>
      <c r="B34" s="245">
        <f t="shared" si="1"/>
        <v>0.4986501019683699</v>
      </c>
      <c r="C34" s="241">
        <f t="shared" si="1"/>
        <v>0.49869376155123057</v>
      </c>
      <c r="D34" s="241">
        <f t="shared" si="1"/>
        <v>0.49873612657232769</v>
      </c>
      <c r="E34" s="241">
        <f t="shared" si="1"/>
        <v>0.49877723130640772</v>
      </c>
      <c r="F34" s="241">
        <f t="shared" si="1"/>
        <v>0.4988171092568956</v>
      </c>
      <c r="G34" s="241">
        <f t="shared" si="1"/>
        <v>0.49885579316897732</v>
      </c>
      <c r="H34" s="241">
        <f t="shared" si="1"/>
        <v>0.49889331504259071</v>
      </c>
      <c r="I34" s="241">
        <f t="shared" si="1"/>
        <v>0.49892970614532106</v>
      </c>
      <c r="J34" s="241">
        <f t="shared" si="1"/>
        <v>0.49896499702519714</v>
      </c>
      <c r="K34" s="242">
        <f t="shared" si="1"/>
        <v>0.49899921752338594</v>
      </c>
      <c r="L34" s="246">
        <f>B34*2</f>
        <v>0.99730020393673979</v>
      </c>
    </row>
    <row r="35" spans="1:12">
      <c r="A35" s="240">
        <v>3.5</v>
      </c>
      <c r="B35" s="243">
        <f t="shared" si="1"/>
        <v>0.49976737092096446</v>
      </c>
      <c r="C35" s="243">
        <f t="shared" si="1"/>
        <v>0.49977594665300895</v>
      </c>
      <c r="D35" s="243">
        <f t="shared" si="1"/>
        <v>0.49978422660070532</v>
      </c>
      <c r="E35" s="243">
        <f t="shared" si="1"/>
        <v>0.49979222016651936</v>
      </c>
      <c r="F35" s="243">
        <f t="shared" si="1"/>
        <v>0.49979993648399268</v>
      </c>
      <c r="G35" s="243">
        <f t="shared" si="1"/>
        <v>0.49980738442436434</v>
      </c>
      <c r="H35" s="243">
        <f t="shared" si="1"/>
        <v>0.49981457260306672</v>
      </c>
      <c r="I35" s="243">
        <f t="shared" si="1"/>
        <v>0.49982150938609515</v>
      </c>
      <c r="J35" s="243">
        <f t="shared" si="1"/>
        <v>0.49982820289625407</v>
      </c>
      <c r="K35" s="244">
        <f t="shared" si="1"/>
        <v>0.49983466101927987</v>
      </c>
    </row>
    <row r="36" spans="1:12">
      <c r="A36" s="240">
        <v>4</v>
      </c>
      <c r="B36" s="241">
        <f t="shared" si="1"/>
        <v>0.49996832875816688</v>
      </c>
      <c r="C36" s="241">
        <f t="shared" si="1"/>
        <v>0.49996964062607341</v>
      </c>
      <c r="D36" s="241">
        <f t="shared" si="1"/>
        <v>0.49997090092928809</v>
      </c>
      <c r="E36" s="241">
        <f t="shared" si="1"/>
        <v>0.49997211157355947</v>
      </c>
      <c r="F36" s="241">
        <f t="shared" si="1"/>
        <v>0.49997327439928052</v>
      </c>
      <c r="G36" s="241">
        <f t="shared" si="1"/>
        <v>0.49997439118352593</v>
      </c>
      <c r="H36" s="241">
        <f t="shared" si="1"/>
        <v>0.4999754636420336</v>
      </c>
      <c r="I36" s="241">
        <f t="shared" si="1"/>
        <v>0.49997649343113137</v>
      </c>
      <c r="J36" s="241">
        <f t="shared" si="1"/>
        <v>0.49997748214961146</v>
      </c>
      <c r="K36" s="242">
        <f t="shared" si="1"/>
        <v>0.49997843134055187</v>
      </c>
    </row>
    <row r="37" spans="1:12">
      <c r="A37" s="240">
        <v>4.5</v>
      </c>
      <c r="B37" s="243">
        <f t="shared" si="1"/>
        <v>0.49999660232687526</v>
      </c>
      <c r="C37" s="243">
        <f t="shared" si="1"/>
        <v>0.49999675861871262</v>
      </c>
      <c r="D37" s="243">
        <f t="shared" si="1"/>
        <v>0.499996908018431</v>
      </c>
      <c r="E37" s="243">
        <f t="shared" si="1"/>
        <v>0.49999705081567714</v>
      </c>
      <c r="F37" s="243">
        <f t="shared" si="1"/>
        <v>0.49999718728858833</v>
      </c>
      <c r="G37" s="243">
        <f t="shared" si="1"/>
        <v>0.4999973177042204</v>
      </c>
      <c r="H37" s="243">
        <f t="shared" si="1"/>
        <v>0.49999744231896059</v>
      </c>
      <c r="I37" s="243">
        <f t="shared" si="1"/>
        <v>0.49999756137892626</v>
      </c>
      <c r="J37" s="243">
        <f t="shared" si="1"/>
        <v>0.49999767512035009</v>
      </c>
      <c r="K37" s="244">
        <f t="shared" si="1"/>
        <v>0.49999778376995185</v>
      </c>
    </row>
    <row r="38" spans="1:12">
      <c r="A38" s="240">
        <v>5</v>
      </c>
      <c r="B38" s="241">
        <f t="shared" si="1"/>
        <v>0.49999971334842808</v>
      </c>
      <c r="C38" s="241">
        <f t="shared" si="1"/>
        <v>0.49999972784982272</v>
      </c>
      <c r="D38" s="241">
        <f t="shared" si="1"/>
        <v>0.49999974164260241</v>
      </c>
      <c r="E38" s="241">
        <f t="shared" si="1"/>
        <v>0.49999975476008196</v>
      </c>
      <c r="F38" s="241">
        <f t="shared" si="1"/>
        <v>0.49999976723407691</v>
      </c>
      <c r="G38" s="241">
        <f t="shared" si="1"/>
        <v>0.49999977909496773</v>
      </c>
      <c r="H38" s="241">
        <f t="shared" si="1"/>
        <v>0.49999979037176101</v>
      </c>
      <c r="I38" s="241">
        <f t="shared" si="1"/>
        <v>0.49999980109214892</v>
      </c>
      <c r="J38" s="241">
        <f t="shared" si="1"/>
        <v>0.49999981128256588</v>
      </c>
      <c r="K38" s="242">
        <f t="shared" si="1"/>
        <v>0.4999998209682428</v>
      </c>
    </row>
    <row r="39" spans="1:12">
      <c r="A39" s="240">
        <v>5.5</v>
      </c>
      <c r="B39" s="243">
        <f t="shared" si="1"/>
        <v>0.49999998101043752</v>
      </c>
      <c r="C39" s="243">
        <f t="shared" si="1"/>
        <v>0.49999998205831508</v>
      </c>
      <c r="D39" s="243">
        <f t="shared" si="1"/>
        <v>0.49999998305001692</v>
      </c>
      <c r="E39" s="243">
        <f t="shared" si="1"/>
        <v>0.49999998398846057</v>
      </c>
      <c r="F39" s="243">
        <f t="shared" si="1"/>
        <v>0.49999998487641761</v>
      </c>
      <c r="G39" s="243">
        <f t="shared" si="1"/>
        <v>0.49999998571652016</v>
      </c>
      <c r="H39" s="243">
        <f t="shared" si="1"/>
        <v>0.49999998651126754</v>
      </c>
      <c r="I39" s="243">
        <f t="shared" si="1"/>
        <v>0.49999998726303319</v>
      </c>
      <c r="J39" s="243">
        <f t="shared" si="1"/>
        <v>0.49999998797407075</v>
      </c>
      <c r="K39" s="244">
        <f t="shared" si="1"/>
        <v>0.4999999886465194</v>
      </c>
    </row>
    <row r="40" spans="1:12" ht="13.5" thickBot="1">
      <c r="A40" s="240">
        <v>6</v>
      </c>
      <c r="B40" s="241">
        <f t="shared" si="1"/>
        <v>0.4999999990134123</v>
      </c>
      <c r="C40" s="241">
        <f t="shared" si="1"/>
        <v>0.49999999907238335</v>
      </c>
      <c r="D40" s="241">
        <f t="shared" si="1"/>
        <v>0.4999999991279146</v>
      </c>
      <c r="E40" s="241">
        <f t="shared" si="1"/>
        <v>0.49999999918020166</v>
      </c>
      <c r="F40" s="241">
        <f t="shared" si="1"/>
        <v>0.49999999922942884</v>
      </c>
      <c r="G40" s="241">
        <f t="shared" si="1"/>
        <v>0.49999999927577088</v>
      </c>
      <c r="H40" s="241">
        <f t="shared" si="1"/>
        <v>0.49999999931939221</v>
      </c>
      <c r="I40" s="241">
        <f t="shared" si="1"/>
        <v>0.4999999993604487</v>
      </c>
      <c r="J40" s="241">
        <f t="shared" si="1"/>
        <v>0.49999999939908724</v>
      </c>
      <c r="K40" s="242">
        <f t="shared" si="1"/>
        <v>0.4999999994354466</v>
      </c>
      <c r="L40" s="246"/>
    </row>
    <row r="41" spans="1:12" ht="13.5" thickBot="1">
      <c r="A41" s="247" t="s">
        <v>146</v>
      </c>
      <c r="B41" s="248">
        <v>0</v>
      </c>
      <c r="C41" s="249">
        <v>0.01</v>
      </c>
      <c r="D41" s="249">
        <v>0.02</v>
      </c>
      <c r="E41" s="249">
        <v>0.03</v>
      </c>
      <c r="F41" s="249">
        <v>0.04</v>
      </c>
      <c r="G41" s="249">
        <v>0.05</v>
      </c>
      <c r="H41" s="249">
        <v>0.06</v>
      </c>
      <c r="I41" s="249">
        <v>7.0000000000000007E-2</v>
      </c>
      <c r="J41" s="249">
        <v>0.08</v>
      </c>
      <c r="K41" s="250">
        <v>0.09</v>
      </c>
    </row>
    <row r="42" spans="1:12" ht="13.5" thickBot="1">
      <c r="A42" s="100"/>
    </row>
    <row r="43" spans="1:12">
      <c r="A43" s="484" t="s">
        <v>144</v>
      </c>
      <c r="B43" s="496"/>
      <c r="C43" s="496"/>
      <c r="D43" s="496"/>
      <c r="E43" s="496"/>
      <c r="F43" s="496"/>
      <c r="G43" s="496"/>
      <c r="H43" s="496"/>
      <c r="I43" s="496"/>
      <c r="J43" s="496"/>
      <c r="K43" s="485"/>
    </row>
    <row r="44" spans="1:12" ht="13.5" thickBot="1">
      <c r="A44" s="497" t="s">
        <v>145</v>
      </c>
      <c r="B44" s="498"/>
      <c r="C44" s="498"/>
      <c r="D44" s="498"/>
      <c r="E44" s="498"/>
      <c r="F44" s="498"/>
      <c r="G44" s="498"/>
      <c r="H44" s="498"/>
      <c r="I44" s="498"/>
      <c r="J44" s="498"/>
      <c r="K44" s="499"/>
    </row>
    <row r="45" spans="1:12">
      <c r="A45" s="251" t="s">
        <v>146</v>
      </c>
      <c r="B45" s="252">
        <v>0</v>
      </c>
      <c r="C45" s="252">
        <v>0.01</v>
      </c>
      <c r="D45" s="252">
        <v>0.02</v>
      </c>
      <c r="E45" s="252">
        <v>0.03</v>
      </c>
      <c r="F45" s="252">
        <v>0.04</v>
      </c>
      <c r="G45" s="252">
        <v>0.05</v>
      </c>
      <c r="H45" s="252">
        <v>0.06</v>
      </c>
      <c r="I45" s="252">
        <v>7.0000000000000007E-2</v>
      </c>
      <c r="J45" s="252">
        <v>0.08</v>
      </c>
      <c r="K45" s="253">
        <v>0.09</v>
      </c>
    </row>
    <row r="46" spans="1:12">
      <c r="A46" s="254">
        <v>-3</v>
      </c>
      <c r="B46" s="255">
        <f>NORMSDIST($A46+B$45)</f>
        <v>1.3498980316300933E-3</v>
      </c>
      <c r="C46" s="255">
        <f t="shared" ref="C46:K61" si="2">NORMSDIST($A46+C$45)</f>
        <v>1.3948872354922468E-3</v>
      </c>
      <c r="D46" s="255">
        <f t="shared" si="2"/>
        <v>1.4412419173400134E-3</v>
      </c>
      <c r="E46" s="255">
        <f t="shared" si="2"/>
        <v>1.4889987452374627E-3</v>
      </c>
      <c r="F46" s="255">
        <f t="shared" si="2"/>
        <v>1.538195211738057E-3</v>
      </c>
      <c r="G46" s="255">
        <f t="shared" si="2"/>
        <v>1.5888696473648663E-3</v>
      </c>
      <c r="H46" s="255">
        <f t="shared" si="2"/>
        <v>1.6410612341569962E-3</v>
      </c>
      <c r="I46" s="255">
        <f t="shared" si="2"/>
        <v>1.6948100192772594E-3</v>
      </c>
      <c r="J46" s="255">
        <f t="shared" si="2"/>
        <v>1.7501569286760988E-3</v>
      </c>
      <c r="K46" s="255">
        <f t="shared" si="2"/>
        <v>1.8071437808064271E-3</v>
      </c>
    </row>
    <row r="47" spans="1:12">
      <c r="A47" s="254">
        <v>-2.9</v>
      </c>
      <c r="B47" s="255">
        <f t="shared" ref="B47:K78" si="3">NORMSDIST($A47+B$45)</f>
        <v>1.8658133003840378E-3</v>
      </c>
      <c r="C47" s="255">
        <f t="shared" si="2"/>
        <v>1.9262091321878587E-3</v>
      </c>
      <c r="D47" s="255">
        <f t="shared" si="2"/>
        <v>1.9883758548943252E-3</v>
      </c>
      <c r="E47" s="255">
        <f t="shared" si="2"/>
        <v>2.0523589949397532E-3</v>
      </c>
      <c r="F47" s="255">
        <f t="shared" si="2"/>
        <v>2.1182050404046204E-3</v>
      </c>
      <c r="G47" s="255">
        <f t="shared" si="2"/>
        <v>2.1859614549132396E-3</v>
      </c>
      <c r="H47" s="255">
        <f t="shared" si="2"/>
        <v>2.2556766915423207E-3</v>
      </c>
      <c r="I47" s="255">
        <f t="shared" si="2"/>
        <v>2.3274002067315515E-3</v>
      </c>
      <c r="J47" s="255">
        <f t="shared" si="2"/>
        <v>2.4011824741892529E-3</v>
      </c>
      <c r="K47" s="255">
        <f t="shared" si="2"/>
        <v>2.4770749987858601E-3</v>
      </c>
    </row>
    <row r="48" spans="1:12">
      <c r="A48" s="254">
        <v>-2.8</v>
      </c>
      <c r="B48" s="255">
        <f t="shared" si="3"/>
        <v>2.5551303304279312E-3</v>
      </c>
      <c r="C48" s="255">
        <f t="shared" si="2"/>
        <v>2.6354020779049505E-3</v>
      </c>
      <c r="D48" s="255">
        <f t="shared" si="2"/>
        <v>2.7179449227012573E-3</v>
      </c>
      <c r="E48" s="255">
        <f t="shared" si="2"/>
        <v>2.8028146327650242E-3</v>
      </c>
      <c r="F48" s="255">
        <f t="shared" si="2"/>
        <v>2.890068076226146E-3</v>
      </c>
      <c r="G48" s="255">
        <f t="shared" si="2"/>
        <v>2.9797632350545551E-3</v>
      </c>
      <c r="H48" s="255">
        <f t="shared" si="2"/>
        <v>3.0719592186504927E-3</v>
      </c>
      <c r="I48" s="255">
        <f t="shared" si="2"/>
        <v>3.1667162773577947E-3</v>
      </c>
      <c r="J48" s="255">
        <f t="shared" si="2"/>
        <v>3.2640958158913144E-3</v>
      </c>
      <c r="K48" s="255">
        <f t="shared" si="2"/>
        <v>3.3641604066691941E-3</v>
      </c>
    </row>
    <row r="49" spans="1:11">
      <c r="A49" s="254">
        <v>-2.7</v>
      </c>
      <c r="B49" s="255">
        <f t="shared" si="3"/>
        <v>3.4669738030406643E-3</v>
      </c>
      <c r="C49" s="255">
        <f t="shared" si="2"/>
        <v>3.5726009523997324E-3</v>
      </c>
      <c r="D49" s="255">
        <f t="shared" si="2"/>
        <v>3.6811080091749787E-3</v>
      </c>
      <c r="E49" s="255">
        <f t="shared" si="2"/>
        <v>3.7925623476854826E-3</v>
      </c>
      <c r="F49" s="255">
        <f t="shared" si="2"/>
        <v>3.9070325748527717E-3</v>
      </c>
      <c r="G49" s="255">
        <f t="shared" si="2"/>
        <v>4.0245885427583009E-3</v>
      </c>
      <c r="H49" s="255">
        <f t="shared" si="2"/>
        <v>4.1453013610360367E-3</v>
      </c>
      <c r="I49" s="255">
        <f t="shared" si="2"/>
        <v>4.2692434090893421E-3</v>
      </c>
      <c r="J49" s="255">
        <f t="shared" si="2"/>
        <v>4.3964883481213092E-3</v>
      </c>
      <c r="K49" s="255">
        <f t="shared" si="2"/>
        <v>4.5271111329673154E-3</v>
      </c>
    </row>
    <row r="50" spans="1:11">
      <c r="A50" s="254">
        <v>-2.6</v>
      </c>
      <c r="B50" s="255">
        <f t="shared" si="3"/>
        <v>4.6611880237187476E-3</v>
      </c>
      <c r="C50" s="255">
        <f t="shared" si="2"/>
        <v>4.7987965971261742E-3</v>
      </c>
      <c r="D50" s="255">
        <f t="shared" si="2"/>
        <v>4.9400157577706438E-3</v>
      </c>
      <c r="E50" s="255">
        <f t="shared" si="2"/>
        <v>5.0849257489910312E-3</v>
      </c>
      <c r="F50" s="255">
        <f t="shared" si="2"/>
        <v>5.2336081635557816E-3</v>
      </c>
      <c r="G50" s="255">
        <f t="shared" si="2"/>
        <v>5.3861459540666826E-3</v>
      </c>
      <c r="H50" s="255">
        <f t="shared" si="2"/>
        <v>5.5426234430825993E-3</v>
      </c>
      <c r="I50" s="255">
        <f t="shared" si="2"/>
        <v>5.7031263329506881E-3</v>
      </c>
      <c r="J50" s="255">
        <f t="shared" si="2"/>
        <v>5.8677417153325615E-3</v>
      </c>
      <c r="K50" s="255">
        <f t="shared" si="2"/>
        <v>6.0365580804126523E-3</v>
      </c>
    </row>
    <row r="51" spans="1:11">
      <c r="A51" s="254">
        <v>-2.5</v>
      </c>
      <c r="B51" s="255">
        <f t="shared" si="3"/>
        <v>6.2096653257761331E-3</v>
      </c>
      <c r="C51" s="255">
        <f t="shared" si="2"/>
        <v>6.3871547649431704E-3</v>
      </c>
      <c r="D51" s="255">
        <f t="shared" si="2"/>
        <v>6.569119135546763E-3</v>
      </c>
      <c r="E51" s="255">
        <f t="shared" si="2"/>
        <v>6.7556526071406459E-3</v>
      </c>
      <c r="F51" s="255">
        <f t="shared" si="2"/>
        <v>6.9468507886243092E-3</v>
      </c>
      <c r="G51" s="255">
        <f t="shared" si="2"/>
        <v>7.1428107352714144E-3</v>
      </c>
      <c r="H51" s="255">
        <f t="shared" si="2"/>
        <v>7.3436309553483459E-3</v>
      </c>
      <c r="I51" s="255">
        <f t="shared" si="2"/>
        <v>7.5494114163091978E-3</v>
      </c>
      <c r="J51" s="255">
        <f t="shared" si="2"/>
        <v>7.7602535505536425E-3</v>
      </c>
      <c r="K51" s="255">
        <f t="shared" si="2"/>
        <v>7.9762602607337217E-3</v>
      </c>
    </row>
    <row r="52" spans="1:11">
      <c r="A52" s="254">
        <v>-2.4</v>
      </c>
      <c r="B52" s="255">
        <f t="shared" si="3"/>
        <v>8.1975359245961311E-3</v>
      </c>
      <c r="C52" s="255">
        <f t="shared" si="2"/>
        <v>8.4241863993456869E-3</v>
      </c>
      <c r="D52" s="255">
        <f t="shared" si="2"/>
        <v>8.6563190255165429E-3</v>
      </c>
      <c r="E52" s="255">
        <f t="shared" si="2"/>
        <v>8.8940426303367719E-3</v>
      </c>
      <c r="F52" s="255">
        <f t="shared" si="2"/>
        <v>9.1374675305726672E-3</v>
      </c>
      <c r="G52" s="255">
        <f t="shared" si="2"/>
        <v>9.3867055348385697E-3</v>
      </c>
      <c r="H52" s="255">
        <f t="shared" si="2"/>
        <v>9.6418699453583289E-3</v>
      </c>
      <c r="I52" s="255">
        <f t="shared" si="2"/>
        <v>9.9030755591642435E-3</v>
      </c>
      <c r="J52" s="255">
        <f t="shared" si="2"/>
        <v>1.0170438668719676E-2</v>
      </c>
      <c r="K52" s="255">
        <f t="shared" si="2"/>
        <v>1.0444077061951081E-2</v>
      </c>
    </row>
    <row r="53" spans="1:11">
      <c r="A53" s="254">
        <v>-2.2999999999999998</v>
      </c>
      <c r="B53" s="255">
        <f t="shared" si="3"/>
        <v>1.0724110021675811E-2</v>
      </c>
      <c r="C53" s="255">
        <f t="shared" si="2"/>
        <v>1.1010658324411384E-2</v>
      </c>
      <c r="D53" s="255">
        <f t="shared" si="2"/>
        <v>1.1303844238552791E-2</v>
      </c>
      <c r="E53" s="255">
        <f t="shared" si="2"/>
        <v>1.1603791521903535E-2</v>
      </c>
      <c r="F53" s="255">
        <f t="shared" si="2"/>
        <v>1.1910625418547064E-2</v>
      </c>
      <c r="G53" s="255">
        <f t="shared" si="2"/>
        <v>1.2224472655044696E-2</v>
      </c>
      <c r="H53" s="255">
        <f t="shared" si="2"/>
        <v>1.2545461435946575E-2</v>
      </c>
      <c r="I53" s="255">
        <f t="shared" si="2"/>
        <v>1.287372143860201E-2</v>
      </c>
      <c r="J53" s="255">
        <f t="shared" si="2"/>
        <v>1.3209383807256293E-2</v>
      </c>
      <c r="K53" s="255">
        <f t="shared" si="2"/>
        <v>1.3552581146419981E-2</v>
      </c>
    </row>
    <row r="54" spans="1:11">
      <c r="A54" s="254">
        <v>-2.2000000000000002</v>
      </c>
      <c r="B54" s="255">
        <f t="shared" si="3"/>
        <v>1.3903447513498597E-2</v>
      </c>
      <c r="C54" s="255">
        <f t="shared" si="2"/>
        <v>1.426211841066885E-2</v>
      </c>
      <c r="D54" s="255">
        <f t="shared" si="2"/>
        <v>1.4628730775989252E-2</v>
      </c>
      <c r="E54" s="255">
        <f t="shared" si="2"/>
        <v>1.5003422973732177E-2</v>
      </c>
      <c r="F54" s="255">
        <f t="shared" si="2"/>
        <v>1.538633478392545E-2</v>
      </c>
      <c r="G54" s="255">
        <f t="shared" si="2"/>
        <v>1.5777607391090485E-2</v>
      </c>
      <c r="H54" s="255">
        <f t="shared" si="2"/>
        <v>1.6177383372166076E-2</v>
      </c>
      <c r="I54" s="255">
        <f t="shared" si="2"/>
        <v>1.6585806683604994E-2</v>
      </c>
      <c r="J54" s="255">
        <f t="shared" si="2"/>
        <v>1.7003022647632787E-2</v>
      </c>
      <c r="K54" s="255">
        <f t="shared" si="2"/>
        <v>1.742917793765706E-2</v>
      </c>
    </row>
    <row r="55" spans="1:11">
      <c r="A55" s="254">
        <v>-2.1</v>
      </c>
      <c r="B55" s="255">
        <f t="shared" si="3"/>
        <v>1.7864420562816546E-2</v>
      </c>
      <c r="C55" s="255">
        <f t="shared" si="2"/>
        <v>1.8308899851658938E-2</v>
      </c>
      <c r="D55" s="255">
        <f t="shared" si="2"/>
        <v>1.8762766434937749E-2</v>
      </c>
      <c r="E55" s="255">
        <f t="shared" si="2"/>
        <v>1.9226172227517265E-2</v>
      </c>
      <c r="F55" s="255">
        <f t="shared" si="2"/>
        <v>1.9699270409376895E-2</v>
      </c>
      <c r="G55" s="255">
        <f t="shared" si="2"/>
        <v>2.0182215405704383E-2</v>
      </c>
      <c r="H55" s="255">
        <f t="shared" si="2"/>
        <v>2.0675162866070039E-2</v>
      </c>
      <c r="I55" s="255">
        <f t="shared" si="2"/>
        <v>2.1178269642672262E-2</v>
      </c>
      <c r="J55" s="255">
        <f t="shared" si="2"/>
        <v>2.1691693767646781E-2</v>
      </c>
      <c r="K55" s="255">
        <f t="shared" si="2"/>
        <v>2.2215594429431454E-2</v>
      </c>
    </row>
    <row r="56" spans="1:11">
      <c r="A56" s="254">
        <v>-2</v>
      </c>
      <c r="B56" s="255">
        <f t="shared" si="3"/>
        <v>2.2750131948179191E-2</v>
      </c>
      <c r="C56" s="255">
        <f t="shared" si="2"/>
        <v>2.329546775021182E-2</v>
      </c>
      <c r="D56" s="255">
        <f t="shared" si="2"/>
        <v>2.3851764341508513E-2</v>
      </c>
      <c r="E56" s="255">
        <f t="shared" si="2"/>
        <v>2.441918528022255E-2</v>
      </c>
      <c r="F56" s="255">
        <f t="shared" si="2"/>
        <v>2.4997895148220432E-2</v>
      </c>
      <c r="G56" s="255">
        <f t="shared" si="2"/>
        <v>2.5588059521638607E-2</v>
      </c>
      <c r="H56" s="255">
        <f t="shared" si="2"/>
        <v>2.6189844940452685E-2</v>
      </c>
      <c r="I56" s="255">
        <f t="shared" si="2"/>
        <v>2.6803418877054948E-2</v>
      </c>
      <c r="J56" s="255">
        <f t="shared" si="2"/>
        <v>2.7428949703836809E-2</v>
      </c>
      <c r="K56" s="255">
        <f t="shared" si="2"/>
        <v>2.8066606659772512E-2</v>
      </c>
    </row>
    <row r="57" spans="1:11">
      <c r="A57" s="254">
        <v>-1.9</v>
      </c>
      <c r="B57" s="255">
        <f t="shared" si="3"/>
        <v>2.87165598160018E-2</v>
      </c>
      <c r="C57" s="255">
        <f t="shared" si="2"/>
        <v>2.9378980040409425E-2</v>
      </c>
      <c r="D57" s="255">
        <f t="shared" si="2"/>
        <v>3.0054038961199788E-2</v>
      </c>
      <c r="E57" s="255">
        <f t="shared" si="2"/>
        <v>3.0741908929465968E-2</v>
      </c>
      <c r="F57" s="255">
        <f t="shared" si="2"/>
        <v>3.1442762980752714E-2</v>
      </c>
      <c r="G57" s="255">
        <f t="shared" si="2"/>
        <v>3.2156774795613713E-2</v>
      </c>
      <c r="H57" s="255">
        <f t="shared" si="2"/>
        <v>3.2884118659163887E-2</v>
      </c>
      <c r="I57" s="255">
        <f t="shared" si="2"/>
        <v>3.3624969419628337E-2</v>
      </c>
      <c r="J57" s="255">
        <f t="shared" si="2"/>
        <v>3.4379502445890005E-2</v>
      </c>
      <c r="K57" s="255">
        <f t="shared" si="2"/>
        <v>3.5147893584038817E-2</v>
      </c>
    </row>
    <row r="58" spans="1:11">
      <c r="A58" s="254">
        <v>-1.8</v>
      </c>
      <c r="B58" s="255">
        <f t="shared" si="3"/>
        <v>3.5930319112925789E-2</v>
      </c>
      <c r="C58" s="255">
        <f t="shared" si="2"/>
        <v>3.6726955698726291E-2</v>
      </c>
      <c r="D58" s="255">
        <f t="shared" si="2"/>
        <v>3.7537980348516783E-2</v>
      </c>
      <c r="E58" s="255">
        <f t="shared" si="2"/>
        <v>3.8363570362871233E-2</v>
      </c>
      <c r="F58" s="255">
        <f t="shared" si="2"/>
        <v>3.9203903287482647E-2</v>
      </c>
      <c r="G58" s="255">
        <f t="shared" si="2"/>
        <v>4.00591568638171E-2</v>
      </c>
      <c r="H58" s="255">
        <f t="shared" si="2"/>
        <v>4.0929508978807365E-2</v>
      </c>
      <c r="I58" s="255">
        <f t="shared" si="2"/>
        <v>4.181513761359492E-2</v>
      </c>
      <c r="J58" s="255">
        <f t="shared" si="2"/>
        <v>4.2716220791328911E-2</v>
      </c>
      <c r="K58" s="255">
        <f t="shared" si="2"/>
        <v>4.3632936524031884E-2</v>
      </c>
    </row>
    <row r="59" spans="1:11">
      <c r="A59" s="254">
        <v>-1.7</v>
      </c>
      <c r="B59" s="255">
        <f t="shared" si="3"/>
        <v>4.4565462758543041E-2</v>
      </c>
      <c r="C59" s="255">
        <f t="shared" si="2"/>
        <v>4.5513977321549798E-2</v>
      </c>
      <c r="D59" s="255">
        <f t="shared" si="2"/>
        <v>4.6478657863720053E-2</v>
      </c>
      <c r="E59" s="255">
        <f t="shared" si="2"/>
        <v>4.7459681802947323E-2</v>
      </c>
      <c r="F59" s="255">
        <f t="shared" si="2"/>
        <v>4.8457226266722837E-2</v>
      </c>
      <c r="G59" s="255">
        <f t="shared" si="2"/>
        <v>4.9471468033648096E-2</v>
      </c>
      <c r="H59" s="255">
        <f t="shared" si="2"/>
        <v>5.0502583474103704E-2</v>
      </c>
      <c r="I59" s="255">
        <f t="shared" si="2"/>
        <v>5.1550748490089351E-2</v>
      </c>
      <c r="J59" s="255">
        <f t="shared" si="2"/>
        <v>5.2616138454252052E-2</v>
      </c>
      <c r="K59" s="255">
        <f t="shared" si="2"/>
        <v>5.3698928148119718E-2</v>
      </c>
    </row>
    <row r="60" spans="1:11">
      <c r="A60" s="254">
        <v>-1.6</v>
      </c>
      <c r="B60" s="255">
        <f t="shared" si="3"/>
        <v>5.4799291699557967E-2</v>
      </c>
      <c r="C60" s="255">
        <f t="shared" si="2"/>
        <v>5.5917402519469417E-2</v>
      </c>
      <c r="D60" s="255">
        <f t="shared" si="2"/>
        <v>5.7053433237754192E-2</v>
      </c>
      <c r="E60" s="255">
        <f t="shared" si="2"/>
        <v>5.8207555638553017E-2</v>
      </c>
      <c r="F60" s="255">
        <f t="shared" si="2"/>
        <v>5.9379940594793013E-2</v>
      </c>
      <c r="G60" s="255">
        <f t="shared" si="2"/>
        <v>6.057075800205898E-2</v>
      </c>
      <c r="H60" s="255">
        <f t="shared" si="2"/>
        <v>6.1780176711811879E-2</v>
      </c>
      <c r="I60" s="255">
        <f t="shared" si="2"/>
        <v>6.3008364463978436E-2</v>
      </c>
      <c r="J60" s="255">
        <f t="shared" si="2"/>
        <v>6.4255487818935766E-2</v>
      </c>
      <c r="K60" s="255">
        <f t="shared" si="2"/>
        <v>6.5521712088916481E-2</v>
      </c>
    </row>
    <row r="61" spans="1:11">
      <c r="A61" s="254">
        <v>-1.5</v>
      </c>
      <c r="B61" s="255">
        <f t="shared" si="3"/>
        <v>6.6807201268858057E-2</v>
      </c>
      <c r="C61" s="255">
        <f t="shared" si="2"/>
        <v>6.8112117966725436E-2</v>
      </c>
      <c r="D61" s="255">
        <f t="shared" si="2"/>
        <v>6.9436623333331698E-2</v>
      </c>
      <c r="E61" s="255">
        <f t="shared" si="2"/>
        <v>7.0780876991685518E-2</v>
      </c>
      <c r="F61" s="255">
        <f t="shared" si="2"/>
        <v>7.2145036965893777E-2</v>
      </c>
      <c r="G61" s="255">
        <f t="shared" si="2"/>
        <v>7.3529259609648373E-2</v>
      </c>
      <c r="H61" s="255">
        <f t="shared" si="2"/>
        <v>7.4933699534327061E-2</v>
      </c>
      <c r="I61" s="255">
        <f t="shared" si="2"/>
        <v>7.6358509536739116E-2</v>
      </c>
      <c r="J61" s="255">
        <f t="shared" si="2"/>
        <v>7.7803840526546347E-2</v>
      </c>
      <c r="K61" s="255">
        <f t="shared" si="2"/>
        <v>7.9269841453392401E-2</v>
      </c>
    </row>
    <row r="62" spans="1:11">
      <c r="A62" s="254">
        <v>-1.4</v>
      </c>
      <c r="B62" s="255">
        <f t="shared" si="3"/>
        <v>8.0756659233771053E-2</v>
      </c>
      <c r="C62" s="255">
        <f t="shared" si="3"/>
        <v>8.2264438677668916E-2</v>
      </c>
      <c r="D62" s="255">
        <f t="shared" si="3"/>
        <v>8.3793322415014262E-2</v>
      </c>
      <c r="E62" s="255">
        <f t="shared" si="3"/>
        <v>8.534345082196701E-2</v>
      </c>
      <c r="F62" s="255">
        <f t="shared" si="3"/>
        <v>8.6914961947085034E-2</v>
      </c>
      <c r="G62" s="255">
        <f t="shared" si="3"/>
        <v>8.8507991437402025E-2</v>
      </c>
      <c r="H62" s="255">
        <f t="shared" si="3"/>
        <v>9.0122672464452477E-2</v>
      </c>
      <c r="I62" s="255">
        <f t="shared" si="3"/>
        <v>9.1759135650280821E-2</v>
      </c>
      <c r="J62" s="255">
        <f t="shared" si="3"/>
        <v>9.3417508993471829E-2</v>
      </c>
      <c r="K62" s="255">
        <f t="shared" si="3"/>
        <v>9.5097917795239059E-2</v>
      </c>
    </row>
    <row r="63" spans="1:11">
      <c r="A63" s="254">
        <v>-1.3</v>
      </c>
      <c r="B63" s="255">
        <f t="shared" si="3"/>
        <v>9.6800484585610316E-2</v>
      </c>
      <c r="C63" s="255">
        <f t="shared" si="3"/>
        <v>9.8525329049747812E-2</v>
      </c>
      <c r="D63" s="255">
        <f t="shared" si="3"/>
        <v>0.10027256795444205</v>
      </c>
      <c r="E63" s="255">
        <f t="shared" si="3"/>
        <v>0.1020423150748191</v>
      </c>
      <c r="F63" s="255">
        <f t="shared" si="3"/>
        <v>0.10383468112130037</v>
      </c>
      <c r="G63" s="255">
        <f t="shared" si="3"/>
        <v>0.10564977366685525</v>
      </c>
      <c r="H63" s="255">
        <f t="shared" si="3"/>
        <v>0.1074876970745869</v>
      </c>
      <c r="I63" s="255">
        <f t="shared" si="3"/>
        <v>0.1093485524256919</v>
      </c>
      <c r="J63" s="255">
        <f t="shared" si="3"/>
        <v>0.11123243744783459</v>
      </c>
      <c r="K63" s="255">
        <f t="shared" si="3"/>
        <v>0.11313944644397728</v>
      </c>
    </row>
    <row r="64" spans="1:11">
      <c r="A64" s="254">
        <v>-1.2</v>
      </c>
      <c r="B64" s="255">
        <f t="shared" si="3"/>
        <v>0.11506967022170828</v>
      </c>
      <c r="C64" s="255">
        <f t="shared" si="3"/>
        <v>0.11702319602310866</v>
      </c>
      <c r="D64" s="255">
        <f t="shared" si="3"/>
        <v>0.11900010745520068</v>
      </c>
      <c r="E64" s="255">
        <f t="shared" si="3"/>
        <v>0.12100048442101818</v>
      </c>
      <c r="F64" s="255">
        <f t="shared" si="3"/>
        <v>0.12302440305134338</v>
      </c>
      <c r="G64" s="255">
        <f t="shared" si="3"/>
        <v>0.12507193563715024</v>
      </c>
      <c r="H64" s="255">
        <f t="shared" si="3"/>
        <v>0.12714315056279824</v>
      </c>
      <c r="I64" s="255">
        <f t="shared" si="3"/>
        <v>0.12923811224001783</v>
      </c>
      <c r="J64" s="255">
        <f t="shared" si="3"/>
        <v>0.13135688104273072</v>
      </c>
      <c r="K64" s="255">
        <f t="shared" si="3"/>
        <v>0.13349951324274723</v>
      </c>
    </row>
    <row r="65" spans="1:11">
      <c r="A65" s="254">
        <v>-1.1000000000000001</v>
      </c>
      <c r="B65" s="255">
        <f t="shared" si="3"/>
        <v>0.13566606094638264</v>
      </c>
      <c r="C65" s="255">
        <f t="shared" si="3"/>
        <v>0.13785657203203544</v>
      </c>
      <c r="D65" s="255">
        <f t="shared" si="3"/>
        <v>0.14007109008876906</v>
      </c>
      <c r="E65" s="255">
        <f t="shared" si="3"/>
        <v>0.14230965435593917</v>
      </c>
      <c r="F65" s="255">
        <f t="shared" si="3"/>
        <v>0.14457229966390958</v>
      </c>
      <c r="G65" s="255">
        <f t="shared" si="3"/>
        <v>0.14685905637589594</v>
      </c>
      <c r="H65" s="255">
        <f t="shared" si="3"/>
        <v>0.1491699503309814</v>
      </c>
      <c r="I65" s="255">
        <f t="shared" si="3"/>
        <v>0.15150500278834367</v>
      </c>
      <c r="J65" s="255">
        <f t="shared" si="3"/>
        <v>0.15386423037273483</v>
      </c>
      <c r="K65" s="255">
        <f t="shared" si="3"/>
        <v>0.15624764502125454</v>
      </c>
    </row>
    <row r="66" spans="1:11">
      <c r="A66" s="254">
        <v>-0.99999999999999833</v>
      </c>
      <c r="B66" s="255">
        <f t="shared" si="3"/>
        <v>0.15865525393145746</v>
      </c>
      <c r="C66" s="255">
        <f t="shared" si="3"/>
        <v>0.1610870595108313</v>
      </c>
      <c r="D66" s="255">
        <f t="shared" si="3"/>
        <v>0.16354305932769275</v>
      </c>
      <c r="E66" s="255">
        <f t="shared" si="3"/>
        <v>0.16602324606353</v>
      </c>
      <c r="F66" s="255">
        <f t="shared" si="3"/>
        <v>0.16852760746683826</v>
      </c>
      <c r="G66" s="255">
        <f t="shared" si="3"/>
        <v>0.17105612630848221</v>
      </c>
      <c r="H66" s="255">
        <f t="shared" si="3"/>
        <v>0.17360878033862501</v>
      </c>
      <c r="I66" s="255">
        <f t="shared" si="3"/>
        <v>0.17618554224525831</v>
      </c>
      <c r="J66" s="255">
        <f t="shared" si="3"/>
        <v>0.17878637961437213</v>
      </c>
      <c r="K66" s="255">
        <f t="shared" si="3"/>
        <v>0.18141125489179769</v>
      </c>
    </row>
    <row r="67" spans="1:11">
      <c r="A67" s="254">
        <v>-0.89999999999999836</v>
      </c>
      <c r="B67" s="255">
        <f t="shared" si="3"/>
        <v>0.18406012534675992</v>
      </c>
      <c r="C67" s="255">
        <f t="shared" si="3"/>
        <v>0.18673294303717308</v>
      </c>
      <c r="D67" s="255">
        <f t="shared" si="3"/>
        <v>0.18942965477671259</v>
      </c>
      <c r="E67" s="255">
        <f t="shared" si="3"/>
        <v>0.19215020210369663</v>
      </c>
      <c r="F67" s="255">
        <f t="shared" si="3"/>
        <v>0.19489452125180884</v>
      </c>
      <c r="G67" s="255">
        <f t="shared" si="3"/>
        <v>0.19766254312269282</v>
      </c>
      <c r="H67" s="255">
        <f t="shared" si="3"/>
        <v>0.20045419326045011</v>
      </c>
      <c r="I67" s="255">
        <f t="shared" si="3"/>
        <v>0.20326939182806888</v>
      </c>
      <c r="J67" s="255">
        <f t="shared" si="3"/>
        <v>0.20610805358581349</v>
      </c>
      <c r="K67" s="255">
        <f t="shared" si="3"/>
        <v>0.20897008787160209</v>
      </c>
    </row>
    <row r="68" spans="1:11">
      <c r="A68" s="254">
        <v>-0.79999999999999838</v>
      </c>
      <c r="B68" s="255">
        <f t="shared" si="3"/>
        <v>0.21185539858339716</v>
      </c>
      <c r="C68" s="255">
        <f t="shared" si="3"/>
        <v>0.21476388416363759</v>
      </c>
      <c r="D68" s="255">
        <f t="shared" si="3"/>
        <v>0.21769543758573362</v>
      </c>
      <c r="E68" s="255">
        <f t="shared" si="3"/>
        <v>0.22064994634265003</v>
      </c>
      <c r="F68" s="255">
        <f t="shared" si="3"/>
        <v>0.22362729243759993</v>
      </c>
      <c r="G68" s="255">
        <f t="shared" si="3"/>
        <v>0.22662735237686868</v>
      </c>
      <c r="H68" s="255">
        <f t="shared" si="3"/>
        <v>0.22964999716479106</v>
      </c>
      <c r="I68" s="255">
        <f t="shared" si="3"/>
        <v>0.23269509230089788</v>
      </c>
      <c r="J68" s="255">
        <f t="shared" si="3"/>
        <v>0.23576249777925165</v>
      </c>
      <c r="K68" s="255">
        <f t="shared" si="3"/>
        <v>0.23885206808998721</v>
      </c>
    </row>
    <row r="69" spans="1:11">
      <c r="A69" s="254">
        <v>-0.6999999999999984</v>
      </c>
      <c r="B69" s="255">
        <f t="shared" si="3"/>
        <v>0.24196365222307348</v>
      </c>
      <c r="C69" s="255">
        <f t="shared" si="3"/>
        <v>0.24509709367430993</v>
      </c>
      <c r="D69" s="255">
        <f t="shared" si="3"/>
        <v>0.24825223045357098</v>
      </c>
      <c r="E69" s="255">
        <f t="shared" si="3"/>
        <v>0.25142889509531058</v>
      </c>
      <c r="F69" s="255">
        <f t="shared" si="3"/>
        <v>0.25462691467133663</v>
      </c>
      <c r="G69" s="255">
        <f t="shared" si="3"/>
        <v>0.25784611080586517</v>
      </c>
      <c r="H69" s="255">
        <f t="shared" si="3"/>
        <v>0.26108629969286212</v>
      </c>
      <c r="I69" s="255">
        <f t="shared" si="3"/>
        <v>0.26434729211567798</v>
      </c>
      <c r="J69" s="255">
        <f t="shared" si="3"/>
        <v>0.26762889346898355</v>
      </c>
      <c r="K69" s="255">
        <f t="shared" si="3"/>
        <v>0.27093090378300622</v>
      </c>
    </row>
    <row r="70" spans="1:11">
      <c r="A70" s="254">
        <v>-0.59999999999999842</v>
      </c>
      <c r="B70" s="255">
        <f t="shared" si="3"/>
        <v>0.2742531177500741</v>
      </c>
      <c r="C70" s="255">
        <f t="shared" si="3"/>
        <v>0.27759532475346538</v>
      </c>
      <c r="D70" s="255">
        <f t="shared" si="3"/>
        <v>0.28095730889856485</v>
      </c>
      <c r="E70" s="255">
        <f t="shared" si="3"/>
        <v>0.28433884904632467</v>
      </c>
      <c r="F70" s="255">
        <f t="shared" si="3"/>
        <v>0.28773971884902755</v>
      </c>
      <c r="G70" s="255">
        <f t="shared" si="3"/>
        <v>0.29115968678834692</v>
      </c>
      <c r="H70" s="255">
        <f t="shared" si="3"/>
        <v>0.29459851621569855</v>
      </c>
      <c r="I70" s="255">
        <f t="shared" si="3"/>
        <v>0.29805596539487689</v>
      </c>
      <c r="J70" s="255">
        <f t="shared" si="3"/>
        <v>0.30153178754696663</v>
      </c>
      <c r="K70" s="255">
        <f t="shared" si="3"/>
        <v>0.30502573089751994</v>
      </c>
    </row>
    <row r="71" spans="1:11">
      <c r="A71" s="254">
        <v>-0.49999999999999845</v>
      </c>
      <c r="B71" s="255">
        <f t="shared" si="3"/>
        <v>0.30853753872598744</v>
      </c>
      <c r="C71" s="255">
        <f t="shared" si="3"/>
        <v>0.31206694941739105</v>
      </c>
      <c r="D71" s="255">
        <f t="shared" si="3"/>
        <v>0.31561369651622306</v>
      </c>
      <c r="E71" s="255">
        <f t="shared" si="3"/>
        <v>0.31917750878255635</v>
      </c>
      <c r="F71" s="255">
        <f t="shared" si="3"/>
        <v>0.32275811025034817</v>
      </c>
      <c r="G71" s="255">
        <f t="shared" si="3"/>
        <v>0.32635522028792052</v>
      </c>
      <c r="H71" s="255">
        <f t="shared" si="3"/>
        <v>0.32996855366059419</v>
      </c>
      <c r="I71" s="255">
        <f t="shared" si="3"/>
        <v>0.33359782059545817</v>
      </c>
      <c r="J71" s="255">
        <f t="shared" si="3"/>
        <v>0.33724272684825007</v>
      </c>
      <c r="K71" s="255">
        <f t="shared" si="3"/>
        <v>0.34090297377232315</v>
      </c>
    </row>
    <row r="72" spans="1:11">
      <c r="A72" s="254">
        <v>-0.39999999999999847</v>
      </c>
      <c r="B72" s="255">
        <f t="shared" si="3"/>
        <v>0.34457825838967637</v>
      </c>
      <c r="C72" s="255">
        <f t="shared" si="3"/>
        <v>0.34826827346401817</v>
      </c>
      <c r="D72" s="255">
        <f t="shared" si="3"/>
        <v>0.35197270757583776</v>
      </c>
      <c r="E72" s="255">
        <f t="shared" si="3"/>
        <v>0.35569124519945383</v>
      </c>
      <c r="F72" s="255">
        <f t="shared" si="3"/>
        <v>0.35942356678200926</v>
      </c>
      <c r="G72" s="255">
        <f t="shared" si="3"/>
        <v>0.36316934882438145</v>
      </c>
      <c r="H72" s="255">
        <f t="shared" si="3"/>
        <v>0.36692826396397249</v>
      </c>
      <c r="I72" s="255">
        <f t="shared" si="3"/>
        <v>0.37069998105934709</v>
      </c>
      <c r="J72" s="255">
        <f t="shared" si="3"/>
        <v>0.3744841652766806</v>
      </c>
      <c r="K72" s="255">
        <f t="shared" si="3"/>
        <v>0.37828047817798127</v>
      </c>
    </row>
    <row r="73" spans="1:11">
      <c r="A73" s="254">
        <v>-0.29999999999999849</v>
      </c>
      <c r="B73" s="255">
        <f t="shared" si="3"/>
        <v>0.38208857781104794</v>
      </c>
      <c r="C73" s="255">
        <f t="shared" si="3"/>
        <v>0.38590811880112325</v>
      </c>
      <c r="D73" s="255">
        <f t="shared" si="3"/>
        <v>0.38973875244420336</v>
      </c>
      <c r="E73" s="255">
        <f t="shared" si="3"/>
        <v>0.39358012680196103</v>
      </c>
      <c r="F73" s="255">
        <f t="shared" si="3"/>
        <v>0.39743188679824004</v>
      </c>
      <c r="G73" s="255">
        <f t="shared" si="3"/>
        <v>0.40129367431707685</v>
      </c>
      <c r="H73" s="255">
        <f t="shared" si="3"/>
        <v>0.40516512830220469</v>
      </c>
      <c r="I73" s="255">
        <f t="shared" si="3"/>
        <v>0.4090458848579947</v>
      </c>
      <c r="J73" s="255">
        <f t="shared" si="3"/>
        <v>0.41293557735178599</v>
      </c>
      <c r="K73" s="255">
        <f t="shared" si="3"/>
        <v>0.41683383651755829</v>
      </c>
    </row>
    <row r="74" spans="1:11">
      <c r="A74" s="254">
        <v>-0.19999999999999848</v>
      </c>
      <c r="B74" s="255">
        <f t="shared" si="3"/>
        <v>0.42074029056089757</v>
      </c>
      <c r="C74" s="255">
        <f t="shared" si="3"/>
        <v>0.42465456526520512</v>
      </c>
      <c r="D74" s="255">
        <f t="shared" si="3"/>
        <v>0.42857628409909987</v>
      </c>
      <c r="E74" s="255">
        <f t="shared" si="3"/>
        <v>0.43250506832496216</v>
      </c>
      <c r="F74" s="255">
        <f t="shared" si="3"/>
        <v>0.43644053710856778</v>
      </c>
      <c r="G74" s="255">
        <f t="shared" si="3"/>
        <v>0.44038230762975805</v>
      </c>
      <c r="H74" s="255">
        <f t="shared" si="3"/>
        <v>0.44432999519409416</v>
      </c>
      <c r="I74" s="255">
        <f t="shared" si="3"/>
        <v>0.44828321334543947</v>
      </c>
      <c r="J74" s="255">
        <f t="shared" si="3"/>
        <v>0.45224157397941678</v>
      </c>
      <c r="K74" s="255">
        <f t="shared" si="3"/>
        <v>0.45620468745768383</v>
      </c>
    </row>
    <row r="75" spans="1:11">
      <c r="A75" s="254">
        <v>-9.9999999999998479E-2</v>
      </c>
      <c r="B75" s="255">
        <f t="shared" si="3"/>
        <v>0.46017216272297162</v>
      </c>
      <c r="C75" s="255">
        <f t="shared" si="3"/>
        <v>0.46414360741482852</v>
      </c>
      <c r="D75" s="255">
        <f t="shared" si="3"/>
        <v>0.46811862798601322</v>
      </c>
      <c r="E75" s="255">
        <f t="shared" si="3"/>
        <v>0.47209682981947948</v>
      </c>
      <c r="F75" s="255">
        <f t="shared" si="3"/>
        <v>0.47607781734589377</v>
      </c>
      <c r="G75" s="255">
        <f t="shared" si="3"/>
        <v>0.48006119416162812</v>
      </c>
      <c r="H75" s="255">
        <f t="shared" si="3"/>
        <v>0.48404656314716987</v>
      </c>
      <c r="I75" s="255">
        <f t="shared" si="3"/>
        <v>0.48803352658588794</v>
      </c>
      <c r="J75" s="255">
        <f t="shared" si="3"/>
        <v>0.49202168628309861</v>
      </c>
      <c r="K75" s="255">
        <f t="shared" si="3"/>
        <v>0.49601064368536901</v>
      </c>
    </row>
    <row r="76" spans="1:11">
      <c r="A76" s="254">
        <v>0</v>
      </c>
      <c r="B76" s="255">
        <f t="shared" si="3"/>
        <v>0.5</v>
      </c>
      <c r="C76" s="255">
        <f t="shared" si="3"/>
        <v>0.5039893563146316</v>
      </c>
      <c r="D76" s="255">
        <f t="shared" si="3"/>
        <v>0.50797831371690205</v>
      </c>
      <c r="E76" s="255">
        <f t="shared" si="3"/>
        <v>0.51196647341411272</v>
      </c>
      <c r="F76" s="255">
        <f t="shared" si="3"/>
        <v>0.51595343685283068</v>
      </c>
      <c r="G76" s="255">
        <f t="shared" si="3"/>
        <v>0.51993880583837249</v>
      </c>
      <c r="H76" s="255">
        <f t="shared" si="3"/>
        <v>0.52392218265410684</v>
      </c>
      <c r="I76" s="255">
        <f t="shared" si="3"/>
        <v>0.52790317018052113</v>
      </c>
      <c r="J76" s="255">
        <f t="shared" si="3"/>
        <v>0.53188137201398744</v>
      </c>
      <c r="K76" s="255">
        <f t="shared" si="3"/>
        <v>0.53585639258517204</v>
      </c>
    </row>
    <row r="77" spans="1:11">
      <c r="A77" s="254">
        <v>0.1</v>
      </c>
      <c r="B77" s="255">
        <f t="shared" si="3"/>
        <v>0.53982783727702899</v>
      </c>
      <c r="C77" s="255">
        <f t="shared" si="3"/>
        <v>0.54379531254231672</v>
      </c>
      <c r="D77" s="255">
        <f t="shared" si="3"/>
        <v>0.54775842602058389</v>
      </c>
      <c r="E77" s="255">
        <f t="shared" si="3"/>
        <v>0.55171678665456114</v>
      </c>
      <c r="F77" s="255">
        <f t="shared" si="3"/>
        <v>0.55567000480590645</v>
      </c>
      <c r="G77" s="255">
        <f t="shared" si="3"/>
        <v>0.5596176923702425</v>
      </c>
      <c r="H77" s="255">
        <f t="shared" si="3"/>
        <v>0.56355946289143288</v>
      </c>
      <c r="I77" s="255">
        <f t="shared" si="3"/>
        <v>0.56749493167503839</v>
      </c>
      <c r="J77" s="255">
        <f t="shared" si="3"/>
        <v>0.5714237159009008</v>
      </c>
      <c r="K77" s="255">
        <f t="shared" si="3"/>
        <v>0.57534543473479549</v>
      </c>
    </row>
    <row r="78" spans="1:11">
      <c r="A78" s="254">
        <v>0.2</v>
      </c>
      <c r="B78" s="255">
        <f t="shared" si="3"/>
        <v>0.57925970943910299</v>
      </c>
      <c r="C78" s="255">
        <f t="shared" si="3"/>
        <v>0.58316616348244232</v>
      </c>
      <c r="D78" s="255">
        <f t="shared" si="3"/>
        <v>0.58706442264821468</v>
      </c>
      <c r="E78" s="255">
        <f t="shared" si="3"/>
        <v>0.59095411514200591</v>
      </c>
      <c r="F78" s="255">
        <f t="shared" si="3"/>
        <v>0.59483487169779581</v>
      </c>
      <c r="G78" s="255">
        <f t="shared" si="3"/>
        <v>0.5987063256829237</v>
      </c>
      <c r="H78" s="255">
        <f t="shared" si="3"/>
        <v>0.60256811320176051</v>
      </c>
      <c r="I78" s="255">
        <f t="shared" si="3"/>
        <v>0.60641987319803947</v>
      </c>
      <c r="J78" s="255">
        <f t="shared" si="3"/>
        <v>0.61026124755579725</v>
      </c>
      <c r="K78" s="255">
        <f t="shared" si="3"/>
        <v>0.61409188119887737</v>
      </c>
    </row>
    <row r="79" spans="1:11">
      <c r="A79" s="254">
        <v>0.3</v>
      </c>
      <c r="B79" s="255">
        <f t="shared" ref="B79:K104" si="4">NORMSDIST($A79+B$45)</f>
        <v>0.61791142218895267</v>
      </c>
      <c r="C79" s="255">
        <f t="shared" si="4"/>
        <v>0.62171952182201928</v>
      </c>
      <c r="D79" s="255">
        <f t="shared" si="4"/>
        <v>0.62551583472332006</v>
      </c>
      <c r="E79" s="255">
        <f t="shared" si="4"/>
        <v>0.62930001894065346</v>
      </c>
      <c r="F79" s="255">
        <f t="shared" si="4"/>
        <v>0.63307173603602807</v>
      </c>
      <c r="G79" s="255">
        <f t="shared" si="4"/>
        <v>0.6368306511756191</v>
      </c>
      <c r="H79" s="255">
        <f t="shared" si="4"/>
        <v>0.64057643321799129</v>
      </c>
      <c r="I79" s="255">
        <f t="shared" si="4"/>
        <v>0.64430875480054683</v>
      </c>
      <c r="J79" s="255">
        <f t="shared" si="4"/>
        <v>0.64802729242416279</v>
      </c>
      <c r="K79" s="255">
        <f t="shared" si="4"/>
        <v>0.65173172653598244</v>
      </c>
    </row>
    <row r="80" spans="1:11">
      <c r="A80" s="254">
        <v>0.4</v>
      </c>
      <c r="B80" s="255">
        <f t="shared" si="4"/>
        <v>0.65542174161032429</v>
      </c>
      <c r="C80" s="255">
        <f t="shared" si="4"/>
        <v>0.65909702622767741</v>
      </c>
      <c r="D80" s="255">
        <f t="shared" si="4"/>
        <v>0.66275727315175059</v>
      </c>
      <c r="E80" s="255">
        <f t="shared" si="4"/>
        <v>0.66640217940454238</v>
      </c>
      <c r="F80" s="255">
        <f t="shared" si="4"/>
        <v>0.67003144633940637</v>
      </c>
      <c r="G80" s="255">
        <f t="shared" si="4"/>
        <v>0.67364477971208003</v>
      </c>
      <c r="H80" s="255">
        <f t="shared" si="4"/>
        <v>0.67724188974965227</v>
      </c>
      <c r="I80" s="255">
        <f t="shared" si="4"/>
        <v>0.6808224912174442</v>
      </c>
      <c r="J80" s="255">
        <f t="shared" si="4"/>
        <v>0.68438630348377749</v>
      </c>
      <c r="K80" s="255">
        <f t="shared" si="4"/>
        <v>0.68793305058260945</v>
      </c>
    </row>
    <row r="81" spans="1:11">
      <c r="A81" s="254">
        <v>0.5</v>
      </c>
      <c r="B81" s="255">
        <f t="shared" si="4"/>
        <v>0.69146246127401312</v>
      </c>
      <c r="C81" s="255">
        <f t="shared" si="4"/>
        <v>0.69497426910248061</v>
      </c>
      <c r="D81" s="255">
        <f t="shared" si="4"/>
        <v>0.69846821245303381</v>
      </c>
      <c r="E81" s="255">
        <f t="shared" si="4"/>
        <v>0.70194403460512356</v>
      </c>
      <c r="F81" s="255">
        <f t="shared" si="4"/>
        <v>0.70540148378430201</v>
      </c>
      <c r="G81" s="255">
        <f t="shared" si="4"/>
        <v>0.70884031321165364</v>
      </c>
      <c r="H81" s="255">
        <f t="shared" si="4"/>
        <v>0.71226028115097295</v>
      </c>
      <c r="I81" s="255">
        <f t="shared" si="4"/>
        <v>0.71566115095367588</v>
      </c>
      <c r="J81" s="255">
        <f t="shared" si="4"/>
        <v>0.7190426911014357</v>
      </c>
      <c r="K81" s="255">
        <f t="shared" si="4"/>
        <v>0.72240467524653507</v>
      </c>
    </row>
    <row r="82" spans="1:11">
      <c r="A82" s="254">
        <v>0.6</v>
      </c>
      <c r="B82" s="255">
        <f t="shared" si="4"/>
        <v>0.72574688224992645</v>
      </c>
      <c r="C82" s="255">
        <f t="shared" si="4"/>
        <v>0.72906909621699434</v>
      </c>
      <c r="D82" s="255">
        <f t="shared" si="4"/>
        <v>0.732371106531017</v>
      </c>
      <c r="E82" s="255">
        <f t="shared" si="4"/>
        <v>0.73565270788432247</v>
      </c>
      <c r="F82" s="255">
        <f t="shared" si="4"/>
        <v>0.73891370030713843</v>
      </c>
      <c r="G82" s="255">
        <f t="shared" si="4"/>
        <v>0.74215388919413527</v>
      </c>
      <c r="H82" s="255">
        <f t="shared" si="4"/>
        <v>0.74537308532866386</v>
      </c>
      <c r="I82" s="255">
        <f t="shared" si="4"/>
        <v>0.74857110490468992</v>
      </c>
      <c r="J82" s="255">
        <f t="shared" si="4"/>
        <v>0.75174776954642952</v>
      </c>
      <c r="K82" s="255">
        <f t="shared" si="4"/>
        <v>0.75490290632569057</v>
      </c>
    </row>
    <row r="83" spans="1:11">
      <c r="A83" s="254">
        <v>0.7</v>
      </c>
      <c r="B83" s="255">
        <f t="shared" si="4"/>
        <v>0.75803634777692697</v>
      </c>
      <c r="C83" s="255">
        <f t="shared" si="4"/>
        <v>0.76114793191001329</v>
      </c>
      <c r="D83" s="255">
        <f t="shared" si="4"/>
        <v>0.76423750222074882</v>
      </c>
      <c r="E83" s="255">
        <f t="shared" si="4"/>
        <v>0.76730490769910253</v>
      </c>
      <c r="F83" s="255">
        <f t="shared" si="4"/>
        <v>0.77035000283520938</v>
      </c>
      <c r="G83" s="255">
        <f t="shared" si="4"/>
        <v>0.77337264762313174</v>
      </c>
      <c r="H83" s="255">
        <f t="shared" si="4"/>
        <v>0.77637270756240062</v>
      </c>
      <c r="I83" s="255">
        <f t="shared" si="4"/>
        <v>0.77935005365735044</v>
      </c>
      <c r="J83" s="255">
        <f t="shared" si="4"/>
        <v>0.78230456241426682</v>
      </c>
      <c r="K83" s="255">
        <f t="shared" si="4"/>
        <v>0.78523611583636277</v>
      </c>
    </row>
    <row r="84" spans="1:11">
      <c r="A84" s="254">
        <v>0.8</v>
      </c>
      <c r="B84" s="255">
        <f t="shared" si="4"/>
        <v>0.78814460141660336</v>
      </c>
      <c r="C84" s="255">
        <f t="shared" si="4"/>
        <v>0.79102991212839835</v>
      </c>
      <c r="D84" s="255">
        <f t="shared" si="4"/>
        <v>0.79389194641418692</v>
      </c>
      <c r="E84" s="255">
        <f t="shared" si="4"/>
        <v>0.79673060817193164</v>
      </c>
      <c r="F84" s="255">
        <f t="shared" si="4"/>
        <v>0.79954580673955034</v>
      </c>
      <c r="G84" s="255">
        <f t="shared" si="4"/>
        <v>0.80233745687730762</v>
      </c>
      <c r="H84" s="255">
        <f t="shared" si="4"/>
        <v>0.80510547874819172</v>
      </c>
      <c r="I84" s="255">
        <f t="shared" si="4"/>
        <v>0.80784979789630385</v>
      </c>
      <c r="J84" s="255">
        <f t="shared" si="4"/>
        <v>0.81057034522328786</v>
      </c>
      <c r="K84" s="255">
        <f t="shared" si="4"/>
        <v>0.81326705696282742</v>
      </c>
    </row>
    <row r="85" spans="1:11">
      <c r="A85" s="254">
        <v>0.9</v>
      </c>
      <c r="B85" s="255">
        <f t="shared" si="4"/>
        <v>0.81593987465324047</v>
      </c>
      <c r="C85" s="255">
        <f t="shared" si="4"/>
        <v>0.81858874510820279</v>
      </c>
      <c r="D85" s="255">
        <f t="shared" si="4"/>
        <v>0.82121362038562828</v>
      </c>
      <c r="E85" s="255">
        <f t="shared" si="4"/>
        <v>0.82381445775474216</v>
      </c>
      <c r="F85" s="255">
        <f t="shared" si="4"/>
        <v>0.82639121966137552</v>
      </c>
      <c r="G85" s="255">
        <f t="shared" si="4"/>
        <v>0.82894387369151823</v>
      </c>
      <c r="H85" s="255">
        <f t="shared" si="4"/>
        <v>0.83147239253316219</v>
      </c>
      <c r="I85" s="255">
        <f t="shared" si="4"/>
        <v>0.83397675393647042</v>
      </c>
      <c r="J85" s="255">
        <f t="shared" si="4"/>
        <v>0.83645694067230769</v>
      </c>
      <c r="K85" s="255">
        <f t="shared" si="4"/>
        <v>0.83891294048916909</v>
      </c>
    </row>
    <row r="86" spans="1:11">
      <c r="A86" s="254">
        <v>1</v>
      </c>
      <c r="B86" s="255">
        <f t="shared" si="4"/>
        <v>0.84134474606854304</v>
      </c>
      <c r="C86" s="255">
        <f t="shared" si="4"/>
        <v>0.84375235497874546</v>
      </c>
      <c r="D86" s="255">
        <f t="shared" si="4"/>
        <v>0.84613576962726511</v>
      </c>
      <c r="E86" s="255">
        <f t="shared" si="4"/>
        <v>0.84849499721165633</v>
      </c>
      <c r="F86" s="255">
        <f t="shared" si="4"/>
        <v>0.85083004966901865</v>
      </c>
      <c r="G86" s="255">
        <f t="shared" si="4"/>
        <v>0.85314094362410409</v>
      </c>
      <c r="H86" s="255">
        <f t="shared" si="4"/>
        <v>0.85542770033609039</v>
      </c>
      <c r="I86" s="255">
        <f t="shared" si="4"/>
        <v>0.85769034564406077</v>
      </c>
      <c r="J86" s="255">
        <f t="shared" si="4"/>
        <v>0.85992890991123094</v>
      </c>
      <c r="K86" s="255">
        <f t="shared" si="4"/>
        <v>0.8621434279679645</v>
      </c>
    </row>
    <row r="87" spans="1:11">
      <c r="A87" s="254">
        <v>1.1000000000000001</v>
      </c>
      <c r="B87" s="255">
        <f t="shared" si="4"/>
        <v>0.86433393905361733</v>
      </c>
      <c r="C87" s="255">
        <f t="shared" si="4"/>
        <v>0.86650048675725277</v>
      </c>
      <c r="D87" s="255">
        <f t="shared" si="4"/>
        <v>0.86864311895726931</v>
      </c>
      <c r="E87" s="255">
        <f t="shared" si="4"/>
        <v>0.8707618877599822</v>
      </c>
      <c r="F87" s="255">
        <f t="shared" si="4"/>
        <v>0.87285684943720176</v>
      </c>
      <c r="G87" s="255">
        <f t="shared" si="4"/>
        <v>0.87492806436284987</v>
      </c>
      <c r="H87" s="255">
        <f t="shared" si="4"/>
        <v>0.87697559694865668</v>
      </c>
      <c r="I87" s="255">
        <f t="shared" si="4"/>
        <v>0.87899951557898182</v>
      </c>
      <c r="J87" s="255">
        <f t="shared" si="4"/>
        <v>0.88099989254479938</v>
      </c>
      <c r="K87" s="255">
        <f t="shared" si="4"/>
        <v>0.88297680397689127</v>
      </c>
    </row>
    <row r="88" spans="1:11">
      <c r="A88" s="254">
        <v>1.2</v>
      </c>
      <c r="B88" s="255">
        <f t="shared" si="4"/>
        <v>0.88493032977829178</v>
      </c>
      <c r="C88" s="255">
        <f t="shared" si="4"/>
        <v>0.88686055355602278</v>
      </c>
      <c r="D88" s="255">
        <f t="shared" si="4"/>
        <v>0.88876756255216538</v>
      </c>
      <c r="E88" s="255">
        <f t="shared" si="4"/>
        <v>0.89065144757430814</v>
      </c>
      <c r="F88" s="255">
        <f t="shared" si="4"/>
        <v>0.89251230292541306</v>
      </c>
      <c r="G88" s="255">
        <f t="shared" si="4"/>
        <v>0.89435022633314476</v>
      </c>
      <c r="H88" s="255">
        <f t="shared" si="4"/>
        <v>0.89616531887869966</v>
      </c>
      <c r="I88" s="255">
        <f t="shared" si="4"/>
        <v>0.89795768492518091</v>
      </c>
      <c r="J88" s="255">
        <f t="shared" si="4"/>
        <v>0.89972743204555794</v>
      </c>
      <c r="K88" s="255">
        <f t="shared" si="4"/>
        <v>0.90147467095025213</v>
      </c>
    </row>
    <row r="89" spans="1:11">
      <c r="A89" s="254">
        <v>1.3</v>
      </c>
      <c r="B89" s="255">
        <f t="shared" si="4"/>
        <v>0.9031995154143897</v>
      </c>
      <c r="C89" s="255">
        <f t="shared" si="4"/>
        <v>0.90490208220476098</v>
      </c>
      <c r="D89" s="255">
        <f t="shared" si="4"/>
        <v>0.90658249100652821</v>
      </c>
      <c r="E89" s="255">
        <f t="shared" si="4"/>
        <v>0.90824086434971918</v>
      </c>
      <c r="F89" s="255">
        <f t="shared" si="4"/>
        <v>0.90987732753554751</v>
      </c>
      <c r="G89" s="255">
        <f t="shared" si="4"/>
        <v>0.91149200856259804</v>
      </c>
      <c r="H89" s="255">
        <f t="shared" si="4"/>
        <v>0.91308503805291497</v>
      </c>
      <c r="I89" s="255">
        <f t="shared" si="4"/>
        <v>0.91465654917803307</v>
      </c>
      <c r="J89" s="255">
        <f t="shared" si="4"/>
        <v>0.91620667758498575</v>
      </c>
      <c r="K89" s="255">
        <f t="shared" si="4"/>
        <v>0.91773556132233114</v>
      </c>
    </row>
    <row r="90" spans="1:11">
      <c r="A90" s="254">
        <v>1.4</v>
      </c>
      <c r="B90" s="255">
        <f t="shared" si="4"/>
        <v>0.91924334076622893</v>
      </c>
      <c r="C90" s="255">
        <f t="shared" si="4"/>
        <v>0.92073015854660756</v>
      </c>
      <c r="D90" s="255">
        <f t="shared" si="4"/>
        <v>0.92219615947345368</v>
      </c>
      <c r="E90" s="255">
        <f t="shared" si="4"/>
        <v>0.92364149046326083</v>
      </c>
      <c r="F90" s="255">
        <f t="shared" si="4"/>
        <v>0.92506630046567295</v>
      </c>
      <c r="G90" s="255">
        <f t="shared" si="4"/>
        <v>0.9264707403903516</v>
      </c>
      <c r="H90" s="255">
        <f t="shared" si="4"/>
        <v>0.92785496303410619</v>
      </c>
      <c r="I90" s="255">
        <f t="shared" si="4"/>
        <v>0.92921912300831444</v>
      </c>
      <c r="J90" s="255">
        <f t="shared" si="4"/>
        <v>0.93056337666666833</v>
      </c>
      <c r="K90" s="255">
        <f t="shared" si="4"/>
        <v>0.93188788203327455</v>
      </c>
    </row>
    <row r="91" spans="1:11">
      <c r="A91" s="254">
        <v>1.5</v>
      </c>
      <c r="B91" s="255">
        <f t="shared" si="4"/>
        <v>0.93319279873114191</v>
      </c>
      <c r="C91" s="255">
        <f t="shared" si="4"/>
        <v>0.93447828791108356</v>
      </c>
      <c r="D91" s="255">
        <f t="shared" si="4"/>
        <v>0.93574451218106425</v>
      </c>
      <c r="E91" s="255">
        <f t="shared" si="4"/>
        <v>0.93699163553602161</v>
      </c>
      <c r="F91" s="255">
        <f t="shared" si="4"/>
        <v>0.93821982328818809</v>
      </c>
      <c r="G91" s="255">
        <f t="shared" si="4"/>
        <v>0.93942924199794098</v>
      </c>
      <c r="H91" s="255">
        <f t="shared" si="4"/>
        <v>0.94062005940520699</v>
      </c>
      <c r="I91" s="255">
        <f t="shared" si="4"/>
        <v>0.94179244436144693</v>
      </c>
      <c r="J91" s="255">
        <f t="shared" si="4"/>
        <v>0.94294656676224586</v>
      </c>
      <c r="K91" s="255">
        <f t="shared" si="4"/>
        <v>0.94408259748053058</v>
      </c>
    </row>
    <row r="92" spans="1:11">
      <c r="A92" s="254">
        <v>1.6</v>
      </c>
      <c r="B92" s="255">
        <f t="shared" si="4"/>
        <v>0.94520070830044201</v>
      </c>
      <c r="C92" s="255">
        <f t="shared" si="4"/>
        <v>0.94630107185188028</v>
      </c>
      <c r="D92" s="255">
        <f t="shared" si="4"/>
        <v>0.94738386154574794</v>
      </c>
      <c r="E92" s="255">
        <f t="shared" si="4"/>
        <v>0.94844925150991066</v>
      </c>
      <c r="F92" s="255">
        <f t="shared" si="4"/>
        <v>0.94949741652589625</v>
      </c>
      <c r="G92" s="255">
        <f t="shared" si="4"/>
        <v>0.9505285319663519</v>
      </c>
      <c r="H92" s="255">
        <f t="shared" si="4"/>
        <v>0.95154277373327723</v>
      </c>
      <c r="I92" s="255">
        <f t="shared" si="4"/>
        <v>0.95254031819705265</v>
      </c>
      <c r="J92" s="255">
        <f t="shared" si="4"/>
        <v>0.95352134213628004</v>
      </c>
      <c r="K92" s="255">
        <f t="shared" si="4"/>
        <v>0.95448602267845017</v>
      </c>
    </row>
    <row r="93" spans="1:11">
      <c r="A93" s="254">
        <v>1.7</v>
      </c>
      <c r="B93" s="255">
        <f t="shared" si="4"/>
        <v>0.95543453724145699</v>
      </c>
      <c r="C93" s="255">
        <f t="shared" si="4"/>
        <v>0.95636706347596812</v>
      </c>
      <c r="D93" s="255">
        <f t="shared" si="4"/>
        <v>0.95728377920867114</v>
      </c>
      <c r="E93" s="255">
        <f t="shared" si="4"/>
        <v>0.9581848623864051</v>
      </c>
      <c r="F93" s="255">
        <f t="shared" si="4"/>
        <v>0.95907049102119268</v>
      </c>
      <c r="G93" s="255">
        <f t="shared" si="4"/>
        <v>0.95994084313618289</v>
      </c>
      <c r="H93" s="255">
        <f t="shared" si="4"/>
        <v>0.96079609671251731</v>
      </c>
      <c r="I93" s="255">
        <f t="shared" si="4"/>
        <v>0.96163642963712881</v>
      </c>
      <c r="J93" s="255">
        <f t="shared" si="4"/>
        <v>0.96246201965148326</v>
      </c>
      <c r="K93" s="255">
        <f t="shared" si="4"/>
        <v>0.9632730443012737</v>
      </c>
    </row>
    <row r="94" spans="1:11">
      <c r="A94" s="254">
        <v>1.8</v>
      </c>
      <c r="B94" s="255">
        <f t="shared" si="4"/>
        <v>0.96406968088707423</v>
      </c>
      <c r="C94" s="255">
        <f t="shared" si="4"/>
        <v>0.9648521064159612</v>
      </c>
      <c r="D94" s="255">
        <f t="shared" si="4"/>
        <v>0.96562049755411006</v>
      </c>
      <c r="E94" s="255">
        <f t="shared" si="4"/>
        <v>0.96637503058037166</v>
      </c>
      <c r="F94" s="255">
        <f t="shared" si="4"/>
        <v>0.96711588134083615</v>
      </c>
      <c r="G94" s="255">
        <f t="shared" si="4"/>
        <v>0.96784322520438626</v>
      </c>
      <c r="H94" s="255">
        <f t="shared" si="4"/>
        <v>0.96855723701924734</v>
      </c>
      <c r="I94" s="255">
        <f t="shared" si="4"/>
        <v>0.96925809107053407</v>
      </c>
      <c r="J94" s="255">
        <f t="shared" si="4"/>
        <v>0.96994596103880026</v>
      </c>
      <c r="K94" s="255">
        <f t="shared" si="4"/>
        <v>0.9706210199595906</v>
      </c>
    </row>
    <row r="95" spans="1:11">
      <c r="A95" s="254">
        <v>1.9</v>
      </c>
      <c r="B95" s="255">
        <f t="shared" si="4"/>
        <v>0.97128344018399815</v>
      </c>
      <c r="C95" s="255">
        <f t="shared" si="4"/>
        <v>0.97193339334022744</v>
      </c>
      <c r="D95" s="255">
        <f t="shared" si="4"/>
        <v>0.9725710502961632</v>
      </c>
      <c r="E95" s="255">
        <f t="shared" si="4"/>
        <v>0.97319658112294505</v>
      </c>
      <c r="F95" s="255">
        <f t="shared" si="4"/>
        <v>0.97381015505954727</v>
      </c>
      <c r="G95" s="255">
        <f t="shared" si="4"/>
        <v>0.97441194047836144</v>
      </c>
      <c r="H95" s="255">
        <f t="shared" si="4"/>
        <v>0.97500210485177952</v>
      </c>
      <c r="I95" s="255">
        <f t="shared" si="4"/>
        <v>0.97558081471977742</v>
      </c>
      <c r="J95" s="255">
        <f t="shared" si="4"/>
        <v>0.97614823565849151</v>
      </c>
      <c r="K95" s="255">
        <f t="shared" si="4"/>
        <v>0.97670453224978815</v>
      </c>
    </row>
    <row r="96" spans="1:11">
      <c r="A96" s="254">
        <v>2</v>
      </c>
      <c r="B96" s="255">
        <f t="shared" si="4"/>
        <v>0.97724986805182079</v>
      </c>
      <c r="C96" s="255">
        <f t="shared" si="4"/>
        <v>0.97778440557056856</v>
      </c>
      <c r="D96" s="255">
        <f t="shared" si="4"/>
        <v>0.97830830623235321</v>
      </c>
      <c r="E96" s="255">
        <f t="shared" si="4"/>
        <v>0.97882173035732778</v>
      </c>
      <c r="F96" s="255">
        <f t="shared" si="4"/>
        <v>0.97932483713392993</v>
      </c>
      <c r="G96" s="255">
        <f t="shared" si="4"/>
        <v>0.97981778459429558</v>
      </c>
      <c r="H96" s="255">
        <f t="shared" si="4"/>
        <v>0.98030072959062309</v>
      </c>
      <c r="I96" s="255">
        <f t="shared" si="4"/>
        <v>0.98077382777248268</v>
      </c>
      <c r="J96" s="255">
        <f t="shared" si="4"/>
        <v>0.98123723356506221</v>
      </c>
      <c r="K96" s="255">
        <f t="shared" si="4"/>
        <v>0.98169110014834104</v>
      </c>
    </row>
    <row r="97" spans="1:11">
      <c r="A97" s="254">
        <v>2.1</v>
      </c>
      <c r="B97" s="255">
        <f t="shared" si="4"/>
        <v>0.98213557943718344</v>
      </c>
      <c r="C97" s="255">
        <f t="shared" si="4"/>
        <v>0.98257082206234292</v>
      </c>
      <c r="D97" s="255">
        <f t="shared" si="4"/>
        <v>0.98299697735236724</v>
      </c>
      <c r="E97" s="255">
        <f t="shared" si="4"/>
        <v>0.98341419331639501</v>
      </c>
      <c r="F97" s="255">
        <f t="shared" si="4"/>
        <v>0.98382261662783388</v>
      </c>
      <c r="G97" s="255">
        <f t="shared" si="4"/>
        <v>0.98422239260890954</v>
      </c>
      <c r="H97" s="255">
        <f t="shared" si="4"/>
        <v>0.98461366521607452</v>
      </c>
      <c r="I97" s="255">
        <f t="shared" si="4"/>
        <v>0.98499657702626775</v>
      </c>
      <c r="J97" s="255">
        <f t="shared" si="4"/>
        <v>0.98537126922401075</v>
      </c>
      <c r="K97" s="255">
        <f t="shared" si="4"/>
        <v>0.98573788158933118</v>
      </c>
    </row>
    <row r="98" spans="1:11">
      <c r="A98" s="254">
        <v>2.2000000000000002</v>
      </c>
      <c r="B98" s="255">
        <f t="shared" si="4"/>
        <v>0.98609655248650141</v>
      </c>
      <c r="C98" s="255">
        <f t="shared" si="4"/>
        <v>0.98644741885358</v>
      </c>
      <c r="D98" s="255">
        <f t="shared" si="4"/>
        <v>0.98679061619274377</v>
      </c>
      <c r="E98" s="255">
        <f t="shared" si="4"/>
        <v>0.98712627856139801</v>
      </c>
      <c r="F98" s="255">
        <f t="shared" si="4"/>
        <v>0.98745453856405341</v>
      </c>
      <c r="G98" s="255">
        <f t="shared" si="4"/>
        <v>0.98777552734495533</v>
      </c>
      <c r="H98" s="255">
        <f t="shared" si="4"/>
        <v>0.98808937458145296</v>
      </c>
      <c r="I98" s="255">
        <f t="shared" si="4"/>
        <v>0.98839620847809651</v>
      </c>
      <c r="J98" s="255">
        <f t="shared" si="4"/>
        <v>0.9886961557614472</v>
      </c>
      <c r="K98" s="255">
        <f t="shared" si="4"/>
        <v>0.98898934167558861</v>
      </c>
    </row>
    <row r="99" spans="1:11">
      <c r="A99" s="254">
        <v>2.2999999999999998</v>
      </c>
      <c r="B99" s="255">
        <f t="shared" si="4"/>
        <v>0.98927588997832416</v>
      </c>
      <c r="C99" s="255">
        <f t="shared" si="4"/>
        <v>0.98955592293804895</v>
      </c>
      <c r="D99" s="255">
        <f t="shared" si="4"/>
        <v>0.98982956133128031</v>
      </c>
      <c r="E99" s="255">
        <f t="shared" si="4"/>
        <v>0.99009692444083575</v>
      </c>
      <c r="F99" s="255">
        <f t="shared" si="4"/>
        <v>0.99035813005464168</v>
      </c>
      <c r="G99" s="255">
        <f t="shared" si="4"/>
        <v>0.99061329446516144</v>
      </c>
      <c r="H99" s="255">
        <f t="shared" si="4"/>
        <v>0.99086253246942735</v>
      </c>
      <c r="I99" s="255">
        <f t="shared" si="4"/>
        <v>0.99110595736966323</v>
      </c>
      <c r="J99" s="255">
        <f t="shared" si="4"/>
        <v>0.99134368097448344</v>
      </c>
      <c r="K99" s="255">
        <f t="shared" si="4"/>
        <v>0.99157581360065428</v>
      </c>
    </row>
    <row r="100" spans="1:11">
      <c r="A100" s="254">
        <v>2.4</v>
      </c>
      <c r="B100" s="255">
        <f t="shared" si="4"/>
        <v>0.99180246407540384</v>
      </c>
      <c r="C100" s="255">
        <f t="shared" si="4"/>
        <v>0.99202373973926627</v>
      </c>
      <c r="D100" s="255">
        <f t="shared" si="4"/>
        <v>0.99223974644944635</v>
      </c>
      <c r="E100" s="255">
        <f t="shared" si="4"/>
        <v>0.99245058858369084</v>
      </c>
      <c r="F100" s="255">
        <f t="shared" si="4"/>
        <v>0.99265636904465171</v>
      </c>
      <c r="G100" s="255">
        <f t="shared" si="4"/>
        <v>0.99285718926472855</v>
      </c>
      <c r="H100" s="255">
        <f t="shared" si="4"/>
        <v>0.99305314921137566</v>
      </c>
      <c r="I100" s="255">
        <f t="shared" si="4"/>
        <v>0.99324434739285938</v>
      </c>
      <c r="J100" s="255">
        <f t="shared" si="4"/>
        <v>0.99343088086445319</v>
      </c>
      <c r="K100" s="255">
        <f t="shared" si="4"/>
        <v>0.99361284523505677</v>
      </c>
    </row>
    <row r="101" spans="1:11">
      <c r="A101" s="254">
        <v>2.5</v>
      </c>
      <c r="B101" s="255">
        <f t="shared" si="4"/>
        <v>0.99379033467422384</v>
      </c>
      <c r="C101" s="255">
        <f t="shared" si="4"/>
        <v>0.9939634419195873</v>
      </c>
      <c r="D101" s="255">
        <f t="shared" si="4"/>
        <v>0.99413225828466745</v>
      </c>
      <c r="E101" s="255">
        <f t="shared" si="4"/>
        <v>0.99429687366704933</v>
      </c>
      <c r="F101" s="255">
        <f t="shared" si="4"/>
        <v>0.99445737655691735</v>
      </c>
      <c r="G101" s="255">
        <f t="shared" si="4"/>
        <v>0.99461385404593328</v>
      </c>
      <c r="H101" s="255">
        <f t="shared" si="4"/>
        <v>0.99476639183644422</v>
      </c>
      <c r="I101" s="255">
        <f t="shared" si="4"/>
        <v>0.994915074251009</v>
      </c>
      <c r="J101" s="255">
        <f t="shared" si="4"/>
        <v>0.99505998424222941</v>
      </c>
      <c r="K101" s="255">
        <f t="shared" si="4"/>
        <v>0.99520120340287377</v>
      </c>
    </row>
    <row r="102" spans="1:11">
      <c r="A102" s="254">
        <v>2.6</v>
      </c>
      <c r="B102" s="255">
        <f t="shared" si="4"/>
        <v>0.99533881197628127</v>
      </c>
      <c r="C102" s="255">
        <f t="shared" si="4"/>
        <v>0.99547288886703267</v>
      </c>
      <c r="D102" s="255">
        <f t="shared" si="4"/>
        <v>0.99560351165187866</v>
      </c>
      <c r="E102" s="255">
        <f t="shared" si="4"/>
        <v>0.9957307565909107</v>
      </c>
      <c r="F102" s="255">
        <f t="shared" si="4"/>
        <v>0.99585469863896392</v>
      </c>
      <c r="G102" s="255">
        <f t="shared" si="4"/>
        <v>0.99597541145724167</v>
      </c>
      <c r="H102" s="255">
        <f t="shared" si="4"/>
        <v>0.99609296742514719</v>
      </c>
      <c r="I102" s="255">
        <f t="shared" si="4"/>
        <v>0.99620743765231456</v>
      </c>
      <c r="J102" s="255">
        <f t="shared" si="4"/>
        <v>0.99631889199082502</v>
      </c>
      <c r="K102" s="255">
        <f t="shared" si="4"/>
        <v>0.99642739904760025</v>
      </c>
    </row>
    <row r="103" spans="1:11">
      <c r="A103" s="254">
        <v>2.7</v>
      </c>
      <c r="B103" s="255">
        <f t="shared" si="4"/>
        <v>0.99653302619695938</v>
      </c>
      <c r="C103" s="255">
        <f t="shared" si="4"/>
        <v>0.9966358395933308</v>
      </c>
      <c r="D103" s="255">
        <f t="shared" si="4"/>
        <v>0.99673590418410873</v>
      </c>
      <c r="E103" s="255">
        <f t="shared" si="4"/>
        <v>0.99683328372264224</v>
      </c>
      <c r="F103" s="255">
        <f t="shared" si="4"/>
        <v>0.99692804078134956</v>
      </c>
      <c r="G103" s="255">
        <f t="shared" si="4"/>
        <v>0.99702023676494544</v>
      </c>
      <c r="H103" s="255">
        <f t="shared" si="4"/>
        <v>0.99710993192377384</v>
      </c>
      <c r="I103" s="255">
        <f t="shared" si="4"/>
        <v>0.99719718536723501</v>
      </c>
      <c r="J103" s="255">
        <f t="shared" si="4"/>
        <v>0.99728205507729872</v>
      </c>
      <c r="K103" s="255">
        <f t="shared" si="4"/>
        <v>0.99736459792209509</v>
      </c>
    </row>
    <row r="104" spans="1:11">
      <c r="A104" s="254">
        <v>2.8</v>
      </c>
      <c r="B104" s="255">
        <f t="shared" si="4"/>
        <v>0.99744486966957202</v>
      </c>
      <c r="C104" s="255">
        <f t="shared" si="4"/>
        <v>0.99752292500121409</v>
      </c>
      <c r="D104" s="255">
        <f t="shared" si="4"/>
        <v>0.9975988175258107</v>
      </c>
      <c r="E104" s="255">
        <f t="shared" si="4"/>
        <v>0.9976725997932685</v>
      </c>
      <c r="F104" s="255">
        <f t="shared" si="4"/>
        <v>0.99774432330845764</v>
      </c>
      <c r="G104" s="255">
        <f t="shared" ref="C104:K116" si="5">NORMSDIST($A104+G$45)</f>
        <v>0.99781403854508677</v>
      </c>
      <c r="H104" s="255">
        <f t="shared" si="5"/>
        <v>0.99788179495959539</v>
      </c>
      <c r="I104" s="255">
        <f t="shared" si="5"/>
        <v>0.99794764100506028</v>
      </c>
      <c r="J104" s="255">
        <f t="shared" si="5"/>
        <v>0.99801162414510569</v>
      </c>
      <c r="K104" s="255">
        <f t="shared" si="5"/>
        <v>0.99807379086781212</v>
      </c>
    </row>
    <row r="105" spans="1:11">
      <c r="A105" s="254">
        <v>2.9</v>
      </c>
      <c r="B105" s="255">
        <f t="shared" ref="B105:B116" si="6">NORMSDIST($A105+B$45)</f>
        <v>0.99813418669961596</v>
      </c>
      <c r="C105" s="255">
        <f t="shared" si="5"/>
        <v>0.99819285621919351</v>
      </c>
      <c r="D105" s="255">
        <f t="shared" si="5"/>
        <v>0.99824984307132392</v>
      </c>
      <c r="E105" s="255">
        <f t="shared" si="5"/>
        <v>0.99830518998072271</v>
      </c>
      <c r="F105" s="255">
        <f t="shared" si="5"/>
        <v>0.99835893876584303</v>
      </c>
      <c r="G105" s="255">
        <f t="shared" si="5"/>
        <v>0.99841113035263518</v>
      </c>
      <c r="H105" s="255">
        <f t="shared" si="5"/>
        <v>0.99846180478826196</v>
      </c>
      <c r="I105" s="255">
        <f t="shared" si="5"/>
        <v>0.99851100125476255</v>
      </c>
      <c r="J105" s="255">
        <f t="shared" si="5"/>
        <v>0.99855875808266004</v>
      </c>
      <c r="K105" s="255">
        <f t="shared" si="5"/>
        <v>0.9986051127645077</v>
      </c>
    </row>
    <row r="106" spans="1:11">
      <c r="A106" s="254">
        <v>3</v>
      </c>
      <c r="B106" s="255">
        <f t="shared" si="6"/>
        <v>0.9986501019683699</v>
      </c>
      <c r="C106" s="255">
        <f t="shared" si="5"/>
        <v>0.99869376155123057</v>
      </c>
      <c r="D106" s="255">
        <f t="shared" si="5"/>
        <v>0.99873612657232769</v>
      </c>
      <c r="E106" s="255">
        <f t="shared" si="5"/>
        <v>0.99877723130640772</v>
      </c>
      <c r="F106" s="255">
        <f t="shared" si="5"/>
        <v>0.9988171092568956</v>
      </c>
      <c r="G106" s="255">
        <f t="shared" si="5"/>
        <v>0.99885579316897732</v>
      </c>
      <c r="H106" s="255">
        <f t="shared" si="5"/>
        <v>0.99889331504259071</v>
      </c>
      <c r="I106" s="255">
        <f t="shared" si="5"/>
        <v>0.99892970614532106</v>
      </c>
      <c r="J106" s="255">
        <f t="shared" si="5"/>
        <v>0.99896499702519714</v>
      </c>
      <c r="K106" s="255">
        <f t="shared" si="5"/>
        <v>0.99899921752338594</v>
      </c>
    </row>
    <row r="107" spans="1:11">
      <c r="A107" s="254">
        <v>3.1</v>
      </c>
      <c r="B107" s="255">
        <f t="shared" si="6"/>
        <v>0.99903239678678168</v>
      </c>
      <c r="C107" s="255">
        <f t="shared" si="5"/>
        <v>0.99906456328048587</v>
      </c>
      <c r="D107" s="255">
        <f t="shared" si="5"/>
        <v>0.99909574480017771</v>
      </c>
      <c r="E107" s="255">
        <f t="shared" si="5"/>
        <v>0.99912596848436841</v>
      </c>
      <c r="F107" s="255">
        <f t="shared" si="5"/>
        <v>0.99915526082654138</v>
      </c>
      <c r="G107" s="255">
        <f t="shared" si="5"/>
        <v>0.99918364768717138</v>
      </c>
      <c r="H107" s="255">
        <f t="shared" si="5"/>
        <v>0.99921115430562446</v>
      </c>
      <c r="I107" s="255">
        <f t="shared" si="5"/>
        <v>0.99923780531193274</v>
      </c>
      <c r="J107" s="255">
        <f t="shared" si="5"/>
        <v>0.9992636247384461</v>
      </c>
      <c r="K107" s="255">
        <f t="shared" si="5"/>
        <v>0.99928863603135465</v>
      </c>
    </row>
    <row r="108" spans="1:11">
      <c r="A108" s="254">
        <v>3.2</v>
      </c>
      <c r="B108" s="255">
        <f t="shared" si="6"/>
        <v>0.99931286206208414</v>
      </c>
      <c r="C108" s="255">
        <f t="shared" si="5"/>
        <v>0.99933632513856008</v>
      </c>
      <c r="D108" s="255">
        <f t="shared" si="5"/>
        <v>0.99935904701633993</v>
      </c>
      <c r="E108" s="255">
        <f t="shared" si="5"/>
        <v>0.99938104890961321</v>
      </c>
      <c r="F108" s="255">
        <f t="shared" si="5"/>
        <v>0.99940235150206558</v>
      </c>
      <c r="G108" s="255">
        <f t="shared" si="5"/>
        <v>0.99942297495760923</v>
      </c>
      <c r="H108" s="255">
        <f t="shared" si="5"/>
        <v>0.99944293893097536</v>
      </c>
      <c r="I108" s="255">
        <f t="shared" si="5"/>
        <v>0.99946226257817028</v>
      </c>
      <c r="J108" s="255">
        <f t="shared" si="5"/>
        <v>0.99948096456679303</v>
      </c>
      <c r="K108" s="255">
        <f t="shared" si="5"/>
        <v>0.99949906308621428</v>
      </c>
    </row>
    <row r="109" spans="1:11">
      <c r="A109" s="254">
        <v>3.3</v>
      </c>
      <c r="B109" s="255">
        <f t="shared" si="6"/>
        <v>0.99951657585761622</v>
      </c>
      <c r="C109" s="255">
        <f t="shared" si="5"/>
        <v>0.99953352014389241</v>
      </c>
      <c r="D109" s="255">
        <f t="shared" si="5"/>
        <v>0.99954991275940785</v>
      </c>
      <c r="E109" s="255">
        <f t="shared" si="5"/>
        <v>0.99956577007961833</v>
      </c>
      <c r="F109" s="255">
        <f t="shared" si="5"/>
        <v>0.99958110805054967</v>
      </c>
      <c r="G109" s="255">
        <f t="shared" si="5"/>
        <v>0.99959594219813597</v>
      </c>
      <c r="H109" s="255">
        <f t="shared" si="5"/>
        <v>0.99961028763741799</v>
      </c>
      <c r="I109" s="255">
        <f t="shared" si="5"/>
        <v>0.99962415908159996</v>
      </c>
      <c r="J109" s="255">
        <f t="shared" si="5"/>
        <v>0.99963757085096694</v>
      </c>
      <c r="K109" s="255">
        <f t="shared" si="5"/>
        <v>0.99965053688166206</v>
      </c>
    </row>
    <row r="110" spans="1:11">
      <c r="A110" s="254">
        <v>3.4</v>
      </c>
      <c r="B110" s="255">
        <f t="shared" si="6"/>
        <v>0.99966307073432314</v>
      </c>
      <c r="C110" s="255">
        <f t="shared" si="5"/>
        <v>0.99967518560258117</v>
      </c>
      <c r="D110" s="255">
        <f t="shared" si="5"/>
        <v>0.99968689432141877</v>
      </c>
      <c r="E110" s="255">
        <f t="shared" si="5"/>
        <v>0.99969820937539133</v>
      </c>
      <c r="F110" s="255">
        <f t="shared" si="5"/>
        <v>0.9997091429067092</v>
      </c>
      <c r="G110" s="255">
        <f t="shared" si="5"/>
        <v>0.99971970672318378</v>
      </c>
      <c r="H110" s="255">
        <f t="shared" si="5"/>
        <v>0.99972991230603647</v>
      </c>
      <c r="I110" s="255">
        <f t="shared" si="5"/>
        <v>0.99973977081757248</v>
      </c>
      <c r="J110" s="255">
        <f t="shared" si="5"/>
        <v>0.99974929310871952</v>
      </c>
      <c r="K110" s="255">
        <f t="shared" si="5"/>
        <v>0.99975848972643211</v>
      </c>
    </row>
    <row r="111" spans="1:11">
      <c r="A111" s="254">
        <v>3.5</v>
      </c>
      <c r="B111" s="255">
        <f t="shared" si="6"/>
        <v>0.99976737092096446</v>
      </c>
      <c r="C111" s="255">
        <f t="shared" si="5"/>
        <v>0.99977594665300895</v>
      </c>
      <c r="D111" s="255">
        <f t="shared" si="5"/>
        <v>0.99978422660070532</v>
      </c>
      <c r="E111" s="255">
        <f t="shared" si="5"/>
        <v>0.99979222016651936</v>
      </c>
      <c r="F111" s="255">
        <f t="shared" si="5"/>
        <v>0.99979993648399268</v>
      </c>
      <c r="G111" s="255">
        <f t="shared" si="5"/>
        <v>0.99980738442436434</v>
      </c>
      <c r="H111" s="255">
        <f t="shared" si="5"/>
        <v>0.99981457260306672</v>
      </c>
      <c r="I111" s="255">
        <f t="shared" si="5"/>
        <v>0.99982150938609515</v>
      </c>
      <c r="J111" s="255">
        <f t="shared" si="5"/>
        <v>0.99982820289625407</v>
      </c>
      <c r="K111" s="255">
        <f t="shared" si="5"/>
        <v>0.99983466101927987</v>
      </c>
    </row>
    <row r="112" spans="1:11">
      <c r="A112" s="254">
        <v>3.6</v>
      </c>
      <c r="B112" s="255">
        <f t="shared" si="6"/>
        <v>0.99984089140984245</v>
      </c>
      <c r="C112" s="255">
        <f t="shared" si="5"/>
        <v>0.99984690149742628</v>
      </c>
      <c r="D112" s="255">
        <f t="shared" si="5"/>
        <v>0.99985269849209257</v>
      </c>
      <c r="E112" s="255">
        <f t="shared" si="5"/>
        <v>0.99985828939012422</v>
      </c>
      <c r="F112" s="255">
        <f t="shared" si="5"/>
        <v>0.99986368097955425</v>
      </c>
      <c r="G112" s="255">
        <f t="shared" si="5"/>
        <v>0.99986887984557948</v>
      </c>
      <c r="H112" s="255">
        <f t="shared" si="5"/>
        <v>0.99987389237586155</v>
      </c>
      <c r="I112" s="255">
        <f t="shared" si="5"/>
        <v>0.9998787247657146</v>
      </c>
      <c r="J112" s="255">
        <f t="shared" si="5"/>
        <v>0.99988338302318458</v>
      </c>
      <c r="K112" s="255">
        <f t="shared" si="5"/>
        <v>0.99988787297401771</v>
      </c>
    </row>
    <row r="113" spans="1:11">
      <c r="A113" s="254">
        <v>3.7</v>
      </c>
      <c r="B113" s="255">
        <f t="shared" si="6"/>
        <v>0.99989220026652259</v>
      </c>
      <c r="C113" s="255">
        <f t="shared" si="5"/>
        <v>0.99989637037632595</v>
      </c>
      <c r="D113" s="255">
        <f t="shared" si="5"/>
        <v>0.99990038861102404</v>
      </c>
      <c r="E113" s="255">
        <f t="shared" si="5"/>
        <v>0.9999042601147311</v>
      </c>
      <c r="F113" s="255">
        <f t="shared" si="5"/>
        <v>0.99990798987252594</v>
      </c>
      <c r="G113" s="255">
        <f t="shared" si="5"/>
        <v>0.99991158271479919</v>
      </c>
      <c r="H113" s="255">
        <f t="shared" si="5"/>
        <v>0.99991504332150205</v>
      </c>
      <c r="I113" s="255">
        <f t="shared" si="5"/>
        <v>0.99991837622629731</v>
      </c>
      <c r="J113" s="255">
        <f t="shared" si="5"/>
        <v>0.99992158582061641</v>
      </c>
      <c r="K113" s="255">
        <f t="shared" si="5"/>
        <v>0.99992467635762128</v>
      </c>
    </row>
    <row r="114" spans="1:11">
      <c r="A114" s="254">
        <v>3.8</v>
      </c>
      <c r="B114" s="255">
        <f t="shared" si="6"/>
        <v>0.99992765195607491</v>
      </c>
      <c r="C114" s="255">
        <f t="shared" si="5"/>
        <v>0.99993051660412013</v>
      </c>
      <c r="D114" s="255">
        <f t="shared" si="5"/>
        <v>0.99993327416297029</v>
      </c>
      <c r="E114" s="255">
        <f t="shared" si="5"/>
        <v>0.99993592837051115</v>
      </c>
      <c r="F114" s="255">
        <f t="shared" si="5"/>
        <v>0.99993848284481679</v>
      </c>
      <c r="G114" s="255">
        <f t="shared" si="5"/>
        <v>0.99994094108758103</v>
      </c>
      <c r="H114" s="255">
        <f t="shared" si="5"/>
        <v>0.99994330648746577</v>
      </c>
      <c r="I114" s="255">
        <f t="shared" si="5"/>
        <v>0.99994558232336628</v>
      </c>
      <c r="J114" s="255">
        <f t="shared" si="5"/>
        <v>0.99994777176759819</v>
      </c>
      <c r="K114" s="255">
        <f t="shared" si="5"/>
        <v>0.9999498778890038</v>
      </c>
    </row>
    <row r="115" spans="1:11">
      <c r="A115" s="254">
        <v>3.9</v>
      </c>
      <c r="B115" s="255">
        <f t="shared" si="6"/>
        <v>0.99995190365598241</v>
      </c>
      <c r="C115" s="255">
        <f t="shared" si="5"/>
        <v>0.99995385193944375</v>
      </c>
      <c r="D115" s="255">
        <f t="shared" si="5"/>
        <v>0.9999557255156879</v>
      </c>
      <c r="E115" s="255">
        <f t="shared" si="5"/>
        <v>0.99995752706921126</v>
      </c>
      <c r="F115" s="255">
        <f t="shared" si="5"/>
        <v>0.99995925919544149</v>
      </c>
      <c r="G115" s="255">
        <f t="shared" si="5"/>
        <v>0.99996092440340223</v>
      </c>
      <c r="H115" s="255">
        <f t="shared" si="5"/>
        <v>0.99996252511830896</v>
      </c>
      <c r="I115" s="255">
        <f t="shared" si="5"/>
        <v>0.99996406368409718</v>
      </c>
      <c r="J115" s="255">
        <f t="shared" si="5"/>
        <v>0.99996554236588497</v>
      </c>
      <c r="K115" s="255">
        <f t="shared" si="5"/>
        <v>0.99996696335237056</v>
      </c>
    </row>
    <row r="116" spans="1:11">
      <c r="A116" s="254">
        <v>4</v>
      </c>
      <c r="B116" s="255">
        <f t="shared" si="6"/>
        <v>0.99996832875816688</v>
      </c>
      <c r="C116" s="255">
        <f t="shared" si="5"/>
        <v>0.99996964062607341</v>
      </c>
      <c r="D116" s="255">
        <f t="shared" si="5"/>
        <v>0.99997090092928809</v>
      </c>
      <c r="E116" s="255">
        <f t="shared" si="5"/>
        <v>0.99997211157355947</v>
      </c>
      <c r="F116" s="255">
        <f t="shared" si="5"/>
        <v>0.99997327439928052</v>
      </c>
      <c r="G116" s="255">
        <f t="shared" si="5"/>
        <v>0.99997439118352593</v>
      </c>
      <c r="H116" s="255">
        <f t="shared" si="5"/>
        <v>0.9999754636420336</v>
      </c>
      <c r="I116" s="255">
        <f t="shared" si="5"/>
        <v>0.99997649343113137</v>
      </c>
      <c r="J116" s="255">
        <f t="shared" si="5"/>
        <v>0.99997748214961146</v>
      </c>
      <c r="K116" s="255">
        <f t="shared" si="5"/>
        <v>0.99997843134055187</v>
      </c>
    </row>
    <row r="117" spans="1:11" ht="13.5" thickBot="1">
      <c r="A117" s="256" t="s">
        <v>146</v>
      </c>
      <c r="B117" s="257">
        <v>0</v>
      </c>
      <c r="C117" s="257">
        <v>0.01</v>
      </c>
      <c r="D117" s="257">
        <v>0.02</v>
      </c>
      <c r="E117" s="257">
        <v>0.03</v>
      </c>
      <c r="F117" s="257">
        <v>0.04</v>
      </c>
      <c r="G117" s="257">
        <v>0.05</v>
      </c>
      <c r="H117" s="257">
        <v>0.06</v>
      </c>
      <c r="I117" s="257">
        <v>7.0000000000000007E-2</v>
      </c>
      <c r="J117" s="257">
        <v>0.08</v>
      </c>
      <c r="K117" s="258">
        <v>0.09</v>
      </c>
    </row>
    <row r="118" spans="1:11">
      <c r="A118" s="100"/>
    </row>
    <row r="119" spans="1:11">
      <c r="A119" s="100"/>
    </row>
    <row r="120" spans="1:11">
      <c r="A120" s="100"/>
    </row>
    <row r="121" spans="1:11">
      <c r="A121" s="100"/>
    </row>
    <row r="122" spans="1:11">
      <c r="A122" s="100"/>
    </row>
    <row r="123" spans="1:11">
      <c r="A123" s="100"/>
    </row>
    <row r="124" spans="1:11">
      <c r="A124" s="100"/>
    </row>
    <row r="125" spans="1:11">
      <c r="A125" s="100"/>
    </row>
    <row r="126" spans="1:11">
      <c r="A126" s="100"/>
    </row>
    <row r="127" spans="1:11">
      <c r="A127" s="100"/>
    </row>
    <row r="128" spans="1:11">
      <c r="A128" s="100"/>
    </row>
    <row r="129" spans="1:1">
      <c r="A129" s="100"/>
    </row>
    <row r="130" spans="1:1">
      <c r="A130" s="100"/>
    </row>
    <row r="131" spans="1:1">
      <c r="A131" s="100"/>
    </row>
    <row r="132" spans="1:1">
      <c r="A132" s="100"/>
    </row>
    <row r="133" spans="1:1">
      <c r="A133" s="100"/>
    </row>
    <row r="134" spans="1:1">
      <c r="A134" s="100"/>
    </row>
    <row r="135" spans="1:1">
      <c r="A135" s="100"/>
    </row>
    <row r="136" spans="1:1">
      <c r="A136" s="100"/>
    </row>
    <row r="137" spans="1:1">
      <c r="A137" s="100"/>
    </row>
    <row r="138" spans="1:1">
      <c r="A138" s="100"/>
    </row>
    <row r="139" spans="1:1">
      <c r="A139" s="100"/>
    </row>
    <row r="140" spans="1:1">
      <c r="A140" s="100"/>
    </row>
    <row r="141" spans="1:1">
      <c r="A141" s="100"/>
    </row>
    <row r="142" spans="1:1">
      <c r="A142" s="100"/>
    </row>
    <row r="143" spans="1:1">
      <c r="A143" s="100"/>
    </row>
    <row r="144" spans="1:1">
      <c r="A144" s="100"/>
    </row>
    <row r="145" spans="1:1">
      <c r="A145" s="100"/>
    </row>
    <row r="146" spans="1:1">
      <c r="A146" s="100"/>
    </row>
    <row r="147" spans="1:1">
      <c r="A147" s="100"/>
    </row>
    <row r="148" spans="1:1">
      <c r="A148" s="100"/>
    </row>
    <row r="149" spans="1:1">
      <c r="A149" s="100"/>
    </row>
    <row r="150" spans="1:1">
      <c r="A150" s="100"/>
    </row>
    <row r="151" spans="1:1">
      <c r="A151" s="100"/>
    </row>
    <row r="152" spans="1:1">
      <c r="A152" s="100"/>
    </row>
    <row r="153" spans="1:1">
      <c r="A153" s="100"/>
    </row>
    <row r="154" spans="1:1">
      <c r="A154" s="100"/>
    </row>
    <row r="155" spans="1:1">
      <c r="A155" s="100"/>
    </row>
    <row r="156" spans="1:1">
      <c r="A156" s="100"/>
    </row>
    <row r="157" spans="1:1">
      <c r="A157" s="100"/>
    </row>
    <row r="158" spans="1:1">
      <c r="A158" s="100"/>
    </row>
    <row r="159" spans="1:1">
      <c r="A159" s="100"/>
    </row>
    <row r="160" spans="1:1">
      <c r="A160" s="100"/>
    </row>
    <row r="161" spans="1:1">
      <c r="A161" s="100"/>
    </row>
    <row r="162" spans="1:1">
      <c r="A162" s="100"/>
    </row>
    <row r="163" spans="1:1">
      <c r="A163" s="100"/>
    </row>
    <row r="164" spans="1:1">
      <c r="A164" s="100"/>
    </row>
    <row r="165" spans="1:1">
      <c r="A165" s="100"/>
    </row>
    <row r="166" spans="1:1">
      <c r="A166" s="100"/>
    </row>
    <row r="167" spans="1:1">
      <c r="A167" s="100"/>
    </row>
    <row r="168" spans="1:1">
      <c r="A168" s="100"/>
    </row>
    <row r="169" spans="1:1">
      <c r="A169" s="100"/>
    </row>
    <row r="170" spans="1:1">
      <c r="A170" s="100"/>
    </row>
    <row r="171" spans="1:1">
      <c r="A171" s="100"/>
    </row>
    <row r="172" spans="1:1">
      <c r="A172" s="100"/>
    </row>
    <row r="173" spans="1:1">
      <c r="A173" s="100"/>
    </row>
    <row r="174" spans="1:1">
      <c r="A174" s="100"/>
    </row>
    <row r="175" spans="1:1">
      <c r="A175" s="100"/>
    </row>
    <row r="176" spans="1:1">
      <c r="A176" s="100"/>
    </row>
    <row r="177" spans="1:1">
      <c r="A177" s="100"/>
    </row>
    <row r="178" spans="1:1">
      <c r="A178" s="100"/>
    </row>
    <row r="179" spans="1:1">
      <c r="A179" s="100"/>
    </row>
    <row r="180" spans="1:1">
      <c r="A180" s="100"/>
    </row>
    <row r="181" spans="1:1">
      <c r="A181" s="100"/>
    </row>
    <row r="182" spans="1:1">
      <c r="A182" s="100"/>
    </row>
    <row r="183" spans="1:1">
      <c r="A183" s="100"/>
    </row>
    <row r="184" spans="1:1">
      <c r="A184" s="100"/>
    </row>
    <row r="185" spans="1:1">
      <c r="A185" s="100"/>
    </row>
    <row r="186" spans="1:1">
      <c r="A186" s="100"/>
    </row>
    <row r="187" spans="1:1">
      <c r="A187" s="100"/>
    </row>
    <row r="188" spans="1:1">
      <c r="A188" s="100"/>
    </row>
    <row r="189" spans="1:1">
      <c r="A189" s="100"/>
    </row>
    <row r="190" spans="1:1">
      <c r="A190" s="100"/>
    </row>
    <row r="191" spans="1:1">
      <c r="A191" s="100"/>
    </row>
    <row r="192" spans="1:1">
      <c r="A192" s="100"/>
    </row>
    <row r="193" spans="1:1">
      <c r="A193" s="100"/>
    </row>
    <row r="194" spans="1:1">
      <c r="A194" s="100"/>
    </row>
    <row r="195" spans="1:1">
      <c r="A195" s="100"/>
    </row>
    <row r="196" spans="1:1">
      <c r="A196" s="100"/>
    </row>
    <row r="197" spans="1:1">
      <c r="A197" s="100"/>
    </row>
    <row r="198" spans="1:1">
      <c r="A198" s="100"/>
    </row>
    <row r="199" spans="1:1">
      <c r="A199" s="100"/>
    </row>
    <row r="200" spans="1:1">
      <c r="A200" s="100"/>
    </row>
    <row r="201" spans="1:1">
      <c r="A201" s="100"/>
    </row>
    <row r="202" spans="1:1">
      <c r="A202" s="100"/>
    </row>
    <row r="203" spans="1:1">
      <c r="A203" s="100"/>
    </row>
    <row r="204" spans="1:1">
      <c r="A204" s="100"/>
    </row>
    <row r="205" spans="1:1">
      <c r="A205" s="100"/>
    </row>
    <row r="206" spans="1:1">
      <c r="A206" s="100"/>
    </row>
    <row r="207" spans="1:1">
      <c r="A207" s="100"/>
    </row>
    <row r="208" spans="1:1">
      <c r="A208" s="100"/>
    </row>
    <row r="209" spans="1:1">
      <c r="A209" s="100"/>
    </row>
    <row r="210" spans="1:1">
      <c r="A210" s="100"/>
    </row>
    <row r="211" spans="1:1">
      <c r="A211" s="100"/>
    </row>
    <row r="212" spans="1:1">
      <c r="A212" s="100"/>
    </row>
    <row r="213" spans="1:1">
      <c r="A213" s="100"/>
    </row>
    <row r="214" spans="1:1">
      <c r="A214" s="100"/>
    </row>
    <row r="215" spans="1:1">
      <c r="A215" s="100"/>
    </row>
    <row r="216" spans="1:1">
      <c r="A216" s="100"/>
    </row>
    <row r="217" spans="1:1">
      <c r="A217" s="100"/>
    </row>
    <row r="218" spans="1:1">
      <c r="A218" s="100"/>
    </row>
    <row r="219" spans="1:1">
      <c r="A219" s="100"/>
    </row>
  </sheetData>
  <sheetProtection algorithmName="SHA-512" hashValue="rxxJyYFLAzNkoN7584jOUKN+Z0kbfU2kmgNfDb8QR//Eb9DhhTxQW04u63xYuW70EFVjs2YGerEp1CCoTZ5jWQ==" saltValue="ooCKGVE2bjUtY0JsKSIEeA==" spinCount="100000" sheet="1" objects="1" scenarios="1"/>
  <mergeCells count="4">
    <mergeCell ref="A1:K1"/>
    <mergeCell ref="A2:K2"/>
    <mergeCell ref="A43:K43"/>
    <mergeCell ref="A44:K44"/>
  </mergeCells>
  <printOptions horizontalCentered="1" verticalCentered="1"/>
  <pageMargins left="0.75" right="0.75" top="1" bottom="1" header="0.5" footer="0.5"/>
  <pageSetup fitToHeight="3" orientation="portrait" r:id="rId1"/>
  <rowBreaks count="1" manualBreakCount="1">
    <brk id="41" max="10" man="1"/>
  </rowBreaks>
  <drawing r:id="rId2"/>
  <legacyDrawing r:id="rId3"/>
  <oleObjects>
    <mc:AlternateContent xmlns:mc="http://schemas.openxmlformats.org/markup-compatibility/2006">
      <mc:Choice Requires="x14">
        <oleObject progId="Equation.COEE2" shapeId="13313" r:id="rId4">
          <objectPr defaultSize="0" autoPict="0" r:id="rId5">
            <anchor moveWithCells="1">
              <from>
                <xdr:col>11</xdr:col>
                <xdr:colOff>47625</xdr:colOff>
                <xdr:row>0</xdr:row>
                <xdr:rowOff>19050</xdr:rowOff>
              </from>
              <to>
                <xdr:col>12</xdr:col>
                <xdr:colOff>190500</xdr:colOff>
                <xdr:row>2</xdr:row>
                <xdr:rowOff>142875</xdr:rowOff>
              </to>
            </anchor>
          </objectPr>
        </oleObject>
      </mc:Choice>
      <mc:Fallback>
        <oleObject progId="Equation.COEE2" shapeId="1331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831B2-598E-4E82-91A3-63D31954D4F7}">
  <sheetPr>
    <tabColor rgb="FFFFC000"/>
  </sheetPr>
  <dimension ref="B3:J30"/>
  <sheetViews>
    <sheetView workbookViewId="0">
      <selection activeCell="I13" sqref="I13"/>
    </sheetView>
  </sheetViews>
  <sheetFormatPr defaultRowHeight="15"/>
  <cols>
    <col min="2" max="2" width="19.140625" bestFit="1" customWidth="1"/>
    <col min="3" max="3" width="19.5703125" customWidth="1"/>
    <col min="5" max="5" width="19.140625" bestFit="1" customWidth="1"/>
    <col min="6" max="6" width="19.5703125" customWidth="1"/>
  </cols>
  <sheetData>
    <row r="3" spans="2:10" ht="15.75" thickBot="1"/>
    <row r="4" spans="2:10" ht="15.75" thickBot="1">
      <c r="B4" s="471" t="s">
        <v>143</v>
      </c>
      <c r="C4" s="472"/>
      <c r="E4" s="471" t="s">
        <v>167</v>
      </c>
      <c r="F4" s="472"/>
    </row>
    <row r="5" spans="2:10" ht="15.75" thickBot="1">
      <c r="B5" s="216" t="s">
        <v>165</v>
      </c>
      <c r="C5" s="224" t="s">
        <v>67</v>
      </c>
      <c r="E5" s="216" t="s">
        <v>67</v>
      </c>
      <c r="F5" s="286" t="s">
        <v>166</v>
      </c>
    </row>
    <row r="6" spans="2:10" ht="15.75">
      <c r="B6" s="220">
        <v>0.25</v>
      </c>
      <c r="C6" s="223">
        <f t="shared" ref="C6:C30" si="0">2*NORMSDIST(B6)-1</f>
        <v>0.1974126513658474</v>
      </c>
      <c r="E6" s="290">
        <v>0.1</v>
      </c>
      <c r="F6" s="287">
        <f>_xlfn.NORM.S.INV((1+E6)/2)</f>
        <v>0.12566134685507416</v>
      </c>
      <c r="J6" s="288"/>
    </row>
    <row r="7" spans="2:10" ht="15.75">
      <c r="B7" s="221">
        <v>0.5</v>
      </c>
      <c r="C7" s="214">
        <f t="shared" si="0"/>
        <v>0.38292492254802624</v>
      </c>
      <c r="E7" s="290">
        <v>0.15</v>
      </c>
      <c r="F7" s="287">
        <f t="shared" ref="F7:F30" si="1">_xlfn.NORM.S.INV((1+E7)/2)</f>
        <v>0.18911842627279243</v>
      </c>
    </row>
    <row r="8" spans="2:10" ht="15.75">
      <c r="B8" s="221">
        <v>0.83</v>
      </c>
      <c r="C8" s="214">
        <f t="shared" si="0"/>
        <v>0.59346121634386306</v>
      </c>
      <c r="E8" s="290">
        <v>0.2</v>
      </c>
      <c r="F8" s="287">
        <f t="shared" si="1"/>
        <v>0.25334710313579978</v>
      </c>
    </row>
    <row r="9" spans="2:10" ht="15.75">
      <c r="B9" s="221">
        <v>1</v>
      </c>
      <c r="C9" s="214">
        <f t="shared" si="0"/>
        <v>0.68268949213708607</v>
      </c>
      <c r="E9" s="290">
        <v>0.25</v>
      </c>
      <c r="F9" s="287">
        <f t="shared" si="1"/>
        <v>0.3186393639643752</v>
      </c>
    </row>
    <row r="10" spans="2:10" ht="15.75">
      <c r="B10" s="221">
        <v>1.25</v>
      </c>
      <c r="C10" s="214">
        <f t="shared" si="0"/>
        <v>0.78870045266628952</v>
      </c>
      <c r="E10" s="290">
        <v>0.3</v>
      </c>
      <c r="F10" s="287">
        <f t="shared" si="1"/>
        <v>0.38532046640756784</v>
      </c>
    </row>
    <row r="11" spans="2:10" ht="15.75">
      <c r="B11" s="221">
        <v>1.5</v>
      </c>
      <c r="C11" s="214">
        <f t="shared" si="0"/>
        <v>0.86638559746228383</v>
      </c>
      <c r="E11" s="290">
        <v>0.35</v>
      </c>
      <c r="F11" s="287">
        <f t="shared" si="1"/>
        <v>0.45376219016987968</v>
      </c>
    </row>
    <row r="12" spans="2:10" ht="15.75">
      <c r="B12" s="221">
        <v>1.75</v>
      </c>
      <c r="C12" s="214">
        <f t="shared" si="0"/>
        <v>0.91988168627236577</v>
      </c>
      <c r="E12" s="290">
        <v>0.4</v>
      </c>
      <c r="F12" s="287">
        <f t="shared" si="1"/>
        <v>0.52440051270804078</v>
      </c>
    </row>
    <row r="13" spans="2:10" ht="15.75">
      <c r="B13" s="221">
        <v>1.96</v>
      </c>
      <c r="C13" s="214">
        <f t="shared" si="0"/>
        <v>0.95000420970355903</v>
      </c>
      <c r="E13" s="290">
        <v>0.45</v>
      </c>
      <c r="F13" s="287">
        <f t="shared" si="1"/>
        <v>0.59776012604247841</v>
      </c>
    </row>
    <row r="14" spans="2:10" ht="15.75">
      <c r="B14" s="221">
        <v>2</v>
      </c>
      <c r="C14" s="214">
        <f t="shared" si="0"/>
        <v>0.95449973610364158</v>
      </c>
      <c r="E14" s="290">
        <v>0.5</v>
      </c>
      <c r="F14" s="287">
        <f t="shared" si="1"/>
        <v>0.67448975019608193</v>
      </c>
    </row>
    <row r="15" spans="2:10" ht="15.75">
      <c r="B15" s="221">
        <v>2.25</v>
      </c>
      <c r="C15" s="214">
        <f t="shared" si="0"/>
        <v>0.97555105468991066</v>
      </c>
      <c r="E15" s="290">
        <v>0.55000000000000004</v>
      </c>
      <c r="F15" s="287">
        <f t="shared" si="1"/>
        <v>0.75541502636046909</v>
      </c>
    </row>
    <row r="16" spans="2:10" ht="15.75">
      <c r="B16" s="221">
        <v>2.5</v>
      </c>
      <c r="C16" s="214">
        <f t="shared" si="0"/>
        <v>0.98758066934844768</v>
      </c>
      <c r="E16" s="290">
        <v>0.6</v>
      </c>
      <c r="F16" s="287">
        <f t="shared" si="1"/>
        <v>0.84162123357291474</v>
      </c>
    </row>
    <row r="17" spans="2:6" ht="15.75">
      <c r="B17" s="221">
        <v>2.75</v>
      </c>
      <c r="C17" s="214">
        <f t="shared" si="0"/>
        <v>0.99404047352989089</v>
      </c>
      <c r="E17" s="290">
        <v>0.65</v>
      </c>
      <c r="F17" s="287">
        <f t="shared" si="1"/>
        <v>0.9345892910734801</v>
      </c>
    </row>
    <row r="18" spans="2:6" ht="15.75">
      <c r="B18" s="221">
        <v>3</v>
      </c>
      <c r="C18" s="214">
        <f t="shared" si="0"/>
        <v>0.99730020393673979</v>
      </c>
      <c r="E18" s="290">
        <v>0.68268899999999999</v>
      </c>
      <c r="F18" s="287">
        <f t="shared" si="1"/>
        <v>0.99999898306533508</v>
      </c>
    </row>
    <row r="19" spans="2:6" ht="15.75">
      <c r="B19" s="221">
        <v>3.25</v>
      </c>
      <c r="C19" s="214">
        <f t="shared" si="0"/>
        <v>0.99884594991521847</v>
      </c>
      <c r="E19" s="290">
        <v>0.7</v>
      </c>
      <c r="F19" s="287">
        <f t="shared" si="1"/>
        <v>1.0364333894937898</v>
      </c>
    </row>
    <row r="20" spans="2:6" ht="15.75">
      <c r="B20" s="221">
        <v>3.5</v>
      </c>
      <c r="C20" s="214">
        <f t="shared" si="0"/>
        <v>0.99953474184192892</v>
      </c>
      <c r="E20" s="290">
        <v>0.75</v>
      </c>
      <c r="F20" s="287">
        <f t="shared" si="1"/>
        <v>1.1503493803760083</v>
      </c>
    </row>
    <row r="21" spans="2:6" ht="15.75">
      <c r="B21" s="221">
        <v>3.75</v>
      </c>
      <c r="C21" s="214">
        <f t="shared" si="0"/>
        <v>0.99982316542959837</v>
      </c>
      <c r="E21" s="290">
        <v>0.8</v>
      </c>
      <c r="F21" s="287">
        <f t="shared" si="1"/>
        <v>1.2815515655446006</v>
      </c>
    </row>
    <row r="22" spans="2:6" ht="15.75">
      <c r="B22" s="221">
        <v>4</v>
      </c>
      <c r="C22" s="214">
        <f t="shared" si="0"/>
        <v>0.99993665751633376</v>
      </c>
      <c r="E22" s="290">
        <v>0.85</v>
      </c>
      <c r="F22" s="287">
        <f t="shared" si="1"/>
        <v>1.4395314709384563</v>
      </c>
    </row>
    <row r="23" spans="2:6" ht="15.75">
      <c r="B23" s="221">
        <v>4.25</v>
      </c>
      <c r="C23" s="214">
        <f t="shared" si="0"/>
        <v>0.99997862294845019</v>
      </c>
      <c r="E23" s="290">
        <v>0.9</v>
      </c>
      <c r="F23" s="287">
        <f t="shared" si="1"/>
        <v>1.6448536269514715</v>
      </c>
    </row>
    <row r="24" spans="2:6" ht="15.75">
      <c r="B24" s="221">
        <v>4.5</v>
      </c>
      <c r="C24" s="214">
        <f t="shared" si="0"/>
        <v>0.99999320465375052</v>
      </c>
      <c r="E24" s="290">
        <v>0.95</v>
      </c>
      <c r="F24" s="287">
        <f>_xlfn.NORM.S.INV((1+E24)/2)</f>
        <v>1.9599639845400536</v>
      </c>
    </row>
    <row r="25" spans="2:6" ht="15.75">
      <c r="B25" s="221">
        <v>4.75</v>
      </c>
      <c r="C25" s="214">
        <f t="shared" si="0"/>
        <v>0.99999796583351497</v>
      </c>
      <c r="E25" s="290">
        <v>0.95450000000000002</v>
      </c>
      <c r="F25" s="287">
        <f>_xlfn.NORM.S.INV((1+E25)/2)</f>
        <v>2.0000024438996027</v>
      </c>
    </row>
    <row r="26" spans="2:6" ht="15.75">
      <c r="B26" s="221">
        <v>5</v>
      </c>
      <c r="C26" s="214">
        <f t="shared" si="0"/>
        <v>0.99999942669685615</v>
      </c>
      <c r="E26" s="290">
        <v>0.98360700000000001</v>
      </c>
      <c r="F26" s="287">
        <f t="shared" si="1"/>
        <v>2.400046260497132</v>
      </c>
    </row>
    <row r="27" spans="2:6" ht="15.75">
      <c r="B27" s="221">
        <v>5.25</v>
      </c>
      <c r="C27" s="214">
        <f t="shared" si="0"/>
        <v>0.99999984790078966</v>
      </c>
      <c r="E27" s="290">
        <v>0.99</v>
      </c>
      <c r="F27" s="287">
        <f t="shared" si="1"/>
        <v>2.5758293035488999</v>
      </c>
    </row>
    <row r="28" spans="2:6" ht="15.75">
      <c r="B28" s="221">
        <v>5.5</v>
      </c>
      <c r="C28" s="214">
        <f t="shared" si="0"/>
        <v>0.99999996202087504</v>
      </c>
      <c r="E28" s="290">
        <v>0.999</v>
      </c>
      <c r="F28" s="287">
        <f t="shared" si="1"/>
        <v>3.2905267314919255</v>
      </c>
    </row>
    <row r="29" spans="2:6" ht="15.75">
      <c r="B29" s="221">
        <v>5.75</v>
      </c>
      <c r="C29" s="214">
        <f t="shared" si="0"/>
        <v>0.99999999107565518</v>
      </c>
      <c r="E29" s="290">
        <v>0.99990000000000001</v>
      </c>
      <c r="F29" s="287">
        <f t="shared" si="1"/>
        <v>3.8905918864131199</v>
      </c>
    </row>
    <row r="30" spans="2:6" ht="16.5" thickBot="1">
      <c r="B30" s="222">
        <v>6</v>
      </c>
      <c r="C30" s="215">
        <f t="shared" si="0"/>
        <v>0.9999999980268246</v>
      </c>
      <c r="E30" s="291">
        <v>0.99999000000000005</v>
      </c>
      <c r="F30" s="289">
        <f t="shared" si="1"/>
        <v>4.4171734134676051</v>
      </c>
    </row>
  </sheetData>
  <mergeCells count="2">
    <mergeCell ref="B4:C4"/>
    <mergeCell ref="E4:F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B2C07CACFD6C4BAC6E85CF35BE7FB0" ma:contentTypeVersion="18" ma:contentTypeDescription="Create a new document." ma:contentTypeScope="" ma:versionID="9b5984c8743317a060e6e8d7f66ea674">
  <xsd:schema xmlns:xsd="http://www.w3.org/2001/XMLSchema" xmlns:xs="http://www.w3.org/2001/XMLSchema" xmlns:p="http://schemas.microsoft.com/office/2006/metadata/properties" xmlns:ns2="431d60b5-bc3f-4264-9286-e22c2945c1ae" xmlns:ns3="6de2c958-59a2-4e5f-8237-3461fd469209" targetNamespace="http://schemas.microsoft.com/office/2006/metadata/properties" ma:root="true" ma:fieldsID="fa156aa514b52acae059073e6f934de9" ns2:_="" ns3:_="">
    <xsd:import namespace="431d60b5-bc3f-4264-9286-e22c2945c1ae"/>
    <xsd:import namespace="6de2c958-59a2-4e5f-8237-3461fd4692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DateandTime" minOccurs="0"/>
                <xsd:element ref="ns2:Imag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1d60b5-bc3f-4264-9286-e22c2945c1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DateandTime" ma:index="17" nillable="true" ma:displayName="Date and Time" ma:format="DateTime" ma:internalName="DateandTime">
      <xsd:simpleType>
        <xsd:restriction base="dms:DateTime"/>
      </xsd:simpleType>
    </xsd:element>
    <xsd:element name="Image" ma:index="18" nillable="true" ma:displayName="Image" ma:format="Thumbnail" ma:internalName="Imag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dfdc529c-f654-4511-b109-7eaba64943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e2c958-59a2-4e5f-8237-3461fd469209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d4f8ba4e-a110-4358-acde-8cfefa4f458d}" ma:internalName="TaxCatchAll" ma:showField="CatchAllData" ma:web="6de2c958-59a2-4e5f-8237-3461fd4692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DB272D-A406-4A11-A1EC-26DB78A44B0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C6711D-9AC0-462C-8771-B5C1890AE7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31d60b5-bc3f-4264-9286-e22c2945c1ae"/>
    <ds:schemaRef ds:uri="6de2c958-59a2-4e5f-8237-3461fd4692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Specific Vs Global</vt:lpstr>
      <vt:lpstr>GR Sample Size</vt:lpstr>
      <vt:lpstr>Specific RISK</vt:lpstr>
      <vt:lpstr>GB Multiplier</vt:lpstr>
      <vt:lpstr>Guarded Rejection</vt:lpstr>
      <vt:lpstr>Method 5 &amp; 6</vt:lpstr>
      <vt:lpstr>Z- Dist</vt:lpstr>
      <vt:lpstr>z-table</vt:lpstr>
      <vt:lpstr>Coverage Factor k</vt:lpstr>
      <vt:lpstr>G8 AL = TL ± w</vt:lpstr>
      <vt:lpstr>Guard Band Change MU</vt:lpstr>
      <vt:lpstr>'G8 AL = TL ± w'!Print_Area</vt:lpstr>
      <vt:lpstr>'GB Multiplier'!Print_Area</vt:lpstr>
      <vt:lpstr>'Guard Band Change MU'!Print_Area</vt:lpstr>
      <vt:lpstr>'Specific RISK'!Print_Area</vt:lpstr>
      <vt:lpstr>'Specific Vs Global'!Print_Area</vt:lpstr>
      <vt:lpstr>'Z- Dist'!Print_Area</vt:lpstr>
      <vt:lpstr>'z-table'!Print_Area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zumbrun</dc:creator>
  <cp:lastModifiedBy>Henry Zumbrun</cp:lastModifiedBy>
  <dcterms:created xsi:type="dcterms:W3CDTF">2023-06-24T13:49:26Z</dcterms:created>
  <dcterms:modified xsi:type="dcterms:W3CDTF">2023-07-06T13:28:58Z</dcterms:modified>
</cp:coreProperties>
</file>